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H:\南砺班\01水稲\02水稲生育\R5担い手協調査（なんと）\ＪＡ送付\"/>
    </mc:Choice>
  </mc:AlternateContent>
  <xr:revisionPtr revIDLastSave="0" documentId="13_ncr:1_{0577AE00-D95B-4A31-9CF8-9B50E67DA22C}" xr6:coauthVersionLast="36" xr6:coauthVersionMax="36" xr10:uidLastSave="{00000000-0000-0000-0000-000000000000}"/>
  <bookViews>
    <workbookView xWindow="0" yWindow="0" windowWidth="19440" windowHeight="7920" tabRatio="599" xr2:uid="{00000000-000D-0000-FFFF-FFFF00000000}"/>
  </bookViews>
  <sheets>
    <sheet name="R5" sheetId="7" r:id="rId1"/>
  </sheets>
  <definedNames>
    <definedName name="_xlnm.Print_Area" localSheetId="0">'R5'!$A$1:$BB$103</definedName>
  </definedNames>
  <calcPr calcId="191029"/>
</workbook>
</file>

<file path=xl/calcChain.xml><?xml version="1.0" encoding="utf-8"?>
<calcChain xmlns="http://schemas.openxmlformats.org/spreadsheetml/2006/main">
  <c r="AH66" i="7" l="1"/>
  <c r="AH26" i="7"/>
  <c r="AH16" i="7"/>
  <c r="AH14" i="7"/>
  <c r="AH15" i="7"/>
  <c r="AI66" i="7" l="1"/>
  <c r="AM66" i="7"/>
  <c r="AM14" i="7" l="1"/>
  <c r="AM15" i="7"/>
  <c r="AI14" i="7"/>
  <c r="AI15" i="7"/>
  <c r="U14" i="7"/>
  <c r="U15" i="7"/>
  <c r="N14" i="7"/>
  <c r="N15" i="7"/>
  <c r="AM26" i="7"/>
  <c r="AI26" i="7"/>
  <c r="AB23" i="7"/>
  <c r="AB26" i="7" s="1"/>
  <c r="AB24" i="7"/>
  <c r="AB25" i="7"/>
  <c r="U26" i="7"/>
  <c r="N26" i="7"/>
  <c r="AM16" i="7"/>
  <c r="AI16" i="7"/>
  <c r="U16" i="7"/>
  <c r="N16" i="7"/>
  <c r="AB7" i="7"/>
  <c r="AB14" i="7" s="1"/>
  <c r="AB8" i="7"/>
  <c r="AB9" i="7"/>
  <c r="AB10" i="7"/>
  <c r="AB15" i="7" s="1"/>
  <c r="AB11" i="7"/>
  <c r="AB12" i="7"/>
  <c r="AB13" i="7"/>
  <c r="AI6" i="7"/>
  <c r="AB6" i="7"/>
  <c r="U6" i="7"/>
  <c r="AB16" i="7" l="1"/>
  <c r="AD65" i="7"/>
  <c r="AC65" i="7"/>
  <c r="AA65" i="7"/>
  <c r="AD25" i="7"/>
  <c r="AC25" i="7"/>
  <c r="AA25" i="7"/>
  <c r="AD24" i="7"/>
  <c r="AC24" i="7"/>
  <c r="AA24" i="7"/>
  <c r="AD23" i="7"/>
  <c r="AC23" i="7"/>
  <c r="AA23" i="7"/>
  <c r="AD13" i="7"/>
  <c r="AC13" i="7"/>
  <c r="AD12" i="7"/>
  <c r="AC12" i="7"/>
  <c r="AD11" i="7"/>
  <c r="AC11" i="7"/>
  <c r="AD10" i="7"/>
  <c r="AC10" i="7"/>
  <c r="AD9" i="7"/>
  <c r="AC9" i="7"/>
  <c r="AD8" i="7"/>
  <c r="AC8" i="7"/>
  <c r="AD7" i="7"/>
  <c r="AC7" i="7"/>
  <c r="R49" i="7" l="1"/>
  <c r="Y48" i="7"/>
  <c r="Y47" i="7"/>
  <c r="Y46" i="7"/>
  <c r="Y45" i="7"/>
  <c r="Y44" i="7"/>
  <c r="Y43" i="7"/>
  <c r="Q14" i="7" l="1"/>
  <c r="AV9" i="7" l="1"/>
  <c r="AT14" i="7"/>
  <c r="AS16" i="7" l="1"/>
  <c r="AR16" i="7"/>
  <c r="W14" i="7" l="1"/>
  <c r="AS15" i="7" l="1"/>
  <c r="AC6" i="7" l="1"/>
  <c r="AR184" i="7" l="1"/>
  <c r="AQ184" i="7"/>
  <c r="AP184" i="7"/>
  <c r="AP182" i="7"/>
  <c r="AR14" i="7" l="1"/>
  <c r="AN66" i="7" l="1"/>
  <c r="AN14" i="7"/>
  <c r="AJ14" i="7"/>
  <c r="V14" i="7"/>
  <c r="AL26" i="7" l="1"/>
  <c r="BB23" i="7"/>
  <c r="BA15" i="7" l="1"/>
  <c r="AZ15" i="7"/>
  <c r="AY15" i="7"/>
  <c r="AX15" i="7"/>
  <c r="AW15" i="7"/>
  <c r="AT15" i="7"/>
  <c r="AR15" i="7"/>
  <c r="AQ15" i="7"/>
  <c r="AP15" i="7"/>
  <c r="AO15" i="7"/>
  <c r="AN15" i="7"/>
  <c r="AL15" i="7"/>
  <c r="AK15" i="7"/>
  <c r="AJ15" i="7"/>
  <c r="AG15" i="7"/>
  <c r="AF15" i="7"/>
  <c r="W15" i="7"/>
  <c r="V15" i="7"/>
  <c r="T15" i="7"/>
  <c r="S15" i="7"/>
  <c r="R15" i="7"/>
  <c r="Q15" i="7"/>
  <c r="P15" i="7"/>
  <c r="O15" i="7"/>
  <c r="M15" i="7"/>
  <c r="L15" i="7"/>
  <c r="K15" i="7"/>
  <c r="J15" i="7"/>
  <c r="I15" i="7"/>
  <c r="H15" i="7"/>
  <c r="BA14" i="7"/>
  <c r="AZ14" i="7"/>
  <c r="AY14" i="7"/>
  <c r="AX14" i="7"/>
  <c r="AW14" i="7"/>
  <c r="AS14" i="7"/>
  <c r="AQ14" i="7"/>
  <c r="AP14" i="7"/>
  <c r="AO14" i="7"/>
  <c r="AL14" i="7"/>
  <c r="AK14" i="7"/>
  <c r="AG14" i="7"/>
  <c r="AF14" i="7"/>
  <c r="T14" i="7"/>
  <c r="S14" i="7"/>
  <c r="R14" i="7"/>
  <c r="P14" i="7"/>
  <c r="O14" i="7"/>
  <c r="M14" i="7"/>
  <c r="L14" i="7"/>
  <c r="K14" i="7"/>
  <c r="J14" i="7"/>
  <c r="I14" i="7"/>
  <c r="H14" i="7"/>
  <c r="G15" i="7"/>
  <c r="G14" i="7"/>
  <c r="R16" i="7"/>
  <c r="S16" i="7"/>
  <c r="AN64" i="7" l="1"/>
  <c r="AJ64" i="7"/>
  <c r="AC64" i="7"/>
  <c r="V64" i="7"/>
  <c r="AN22" i="7"/>
  <c r="AJ22" i="7"/>
  <c r="AC22" i="7"/>
  <c r="V22" i="7"/>
  <c r="AN6" i="7"/>
  <c r="AJ6" i="7"/>
  <c r="V6" i="7"/>
  <c r="BP11" i="7"/>
  <c r="E14" i="7"/>
  <c r="E15" i="7" l="1"/>
  <c r="BB11" i="7"/>
  <c r="AU11" i="7"/>
  <c r="AV11" i="7"/>
  <c r="X11" i="7"/>
  <c r="AA11" i="7" s="1"/>
  <c r="AE11" i="7"/>
  <c r="BV11" i="7" s="1"/>
  <c r="AL6" i="7"/>
  <c r="AP6" i="7"/>
  <c r="Z11" i="7" l="1"/>
  <c r="Y11" i="7"/>
  <c r="Q16" i="7"/>
  <c r="AQ66" i="7" l="1"/>
  <c r="AQ26" i="7"/>
  <c r="AQ16" i="7"/>
  <c r="AL209" i="7" l="1"/>
  <c r="AK209" i="7"/>
  <c r="AJ209" i="7"/>
  <c r="AG206" i="7"/>
  <c r="AL207" i="7"/>
  <c r="AK207" i="7"/>
  <c r="AG204" i="7"/>
  <c r="BB140" i="7" l="1"/>
  <c r="H16" i="7" l="1"/>
  <c r="G16" i="7"/>
  <c r="AV140" i="7" l="1"/>
  <c r="AU140" i="7"/>
  <c r="BB65" i="7" l="1"/>
  <c r="BB25" i="7"/>
  <c r="BB24" i="7"/>
  <c r="X7" i="7" l="1"/>
  <c r="AA7" i="7" s="1"/>
  <c r="Z7" i="7" l="1"/>
  <c r="Y7" i="7"/>
  <c r="AR26" i="7"/>
  <c r="X138" i="7" l="1"/>
  <c r="AP139" i="7"/>
  <c r="AL139" i="7"/>
  <c r="AK139" i="7"/>
  <c r="AG136" i="7"/>
  <c r="AF137" i="7"/>
  <c r="AA137" i="7"/>
  <c r="Z137" i="7"/>
  <c r="T137" i="7"/>
  <c r="S140" i="7"/>
  <c r="BA66" i="7"/>
  <c r="AZ66" i="7"/>
  <c r="AY66" i="7"/>
  <c r="AX66" i="7"/>
  <c r="AW66" i="7"/>
  <c r="AT66" i="7"/>
  <c r="AS66" i="7"/>
  <c r="AR66" i="7"/>
  <c r="AP66" i="7"/>
  <c r="AO66" i="7"/>
  <c r="AL66" i="7"/>
  <c r="AK66" i="7"/>
  <c r="AJ66" i="7"/>
  <c r="AG66" i="7"/>
  <c r="AF66" i="7"/>
  <c r="W66" i="7"/>
  <c r="V66" i="7"/>
  <c r="T66" i="7"/>
  <c r="S66" i="7"/>
  <c r="Q66" i="7"/>
  <c r="P66" i="7"/>
  <c r="O66" i="7"/>
  <c r="M66" i="7"/>
  <c r="L66" i="7"/>
  <c r="K66" i="7"/>
  <c r="J66" i="7"/>
  <c r="I66" i="7"/>
  <c r="H66" i="7"/>
  <c r="G66" i="7"/>
  <c r="E66" i="7"/>
  <c r="AV65" i="7"/>
  <c r="AV66" i="7" s="1"/>
  <c r="AU65" i="7"/>
  <c r="AU66" i="7" s="1"/>
  <c r="AE65" i="7"/>
  <c r="AE66" i="7" s="1"/>
  <c r="X65" i="7"/>
  <c r="R66" i="7"/>
  <c r="AP64" i="7"/>
  <c r="AL64" i="7"/>
  <c r="AK64" i="7"/>
  <c r="AG64" i="7"/>
  <c r="AF64" i="7"/>
  <c r="AA64" i="7"/>
  <c r="Z64" i="7"/>
  <c r="T64" i="7"/>
  <c r="S64" i="7"/>
  <c r="AV61" i="7"/>
  <c r="AU61" i="7"/>
  <c r="AA61" i="7"/>
  <c r="Z61" i="7"/>
  <c r="Y61" i="7"/>
  <c r="AV60" i="7"/>
  <c r="AU60" i="7"/>
  <c r="AA60" i="7"/>
  <c r="Z60" i="7"/>
  <c r="Y60" i="7"/>
  <c r="AV59" i="7"/>
  <c r="AU59" i="7"/>
  <c r="AA59" i="7"/>
  <c r="Z59" i="7"/>
  <c r="Y59" i="7"/>
  <c r="AD58" i="7"/>
  <c r="AA58" i="7"/>
  <c r="Z58" i="7"/>
  <c r="Y58" i="7"/>
  <c r="C58" i="7"/>
  <c r="AD57" i="7"/>
  <c r="AA57" i="7"/>
  <c r="Z57" i="7"/>
  <c r="Y57" i="7"/>
  <c r="C57" i="7"/>
  <c r="AV52" i="7"/>
  <c r="AU52" i="7"/>
  <c r="AA52" i="7"/>
  <c r="Z52" i="7"/>
  <c r="Y52" i="7"/>
  <c r="AV51" i="7"/>
  <c r="AU51" i="7"/>
  <c r="AA51" i="7"/>
  <c r="Z51" i="7"/>
  <c r="Y51" i="7"/>
  <c r="AV50" i="7"/>
  <c r="AU50" i="7"/>
  <c r="AA50" i="7"/>
  <c r="Z50" i="7"/>
  <c r="Y50" i="7"/>
  <c r="BA49" i="7"/>
  <c r="AZ49" i="7"/>
  <c r="AY49" i="7"/>
  <c r="AX49" i="7"/>
  <c r="AW49" i="7"/>
  <c r="AT49" i="7"/>
  <c r="AS49" i="7"/>
  <c r="AR49" i="7"/>
  <c r="AP49" i="7"/>
  <c r="AL49" i="7"/>
  <c r="AK49" i="7"/>
  <c r="AG49" i="7"/>
  <c r="AF49" i="7"/>
  <c r="AE49" i="7"/>
  <c r="W49" i="7"/>
  <c r="T49" i="7"/>
  <c r="S49" i="7"/>
  <c r="P49" i="7"/>
  <c r="M49" i="7"/>
  <c r="L49" i="7"/>
  <c r="K49" i="7"/>
  <c r="J49" i="7"/>
  <c r="I49" i="7"/>
  <c r="H49" i="7"/>
  <c r="G49" i="7"/>
  <c r="E49" i="7"/>
  <c r="BT48" i="7"/>
  <c r="BR48" i="7"/>
  <c r="AV48" i="7"/>
  <c r="AU48" i="7"/>
  <c r="AD48" i="7"/>
  <c r="AA48" i="7"/>
  <c r="Z48" i="7"/>
  <c r="BT47" i="7"/>
  <c r="AV47" i="7"/>
  <c r="AU47" i="7"/>
  <c r="AD47" i="7"/>
  <c r="AA47" i="7"/>
  <c r="Z47" i="7"/>
  <c r="BT46" i="7"/>
  <c r="BR46" i="7"/>
  <c r="AV46" i="7"/>
  <c r="AU46" i="7"/>
  <c r="AD46" i="7"/>
  <c r="AA46" i="7"/>
  <c r="Z46" i="7"/>
  <c r="BT45" i="7"/>
  <c r="BR45" i="7"/>
  <c r="AV45" i="7"/>
  <c r="AU45" i="7"/>
  <c r="AD45" i="7"/>
  <c r="AA45" i="7"/>
  <c r="Z45" i="7"/>
  <c r="BT44" i="7"/>
  <c r="BR44" i="7"/>
  <c r="AV44" i="7"/>
  <c r="AU44" i="7"/>
  <c r="AD44" i="7"/>
  <c r="AA44" i="7"/>
  <c r="Z44" i="7"/>
  <c r="BS43" i="7"/>
  <c r="BT43" i="7" s="1"/>
  <c r="BR43" i="7"/>
  <c r="AV43" i="7"/>
  <c r="AU43" i="7"/>
  <c r="AD43" i="7"/>
  <c r="AA43" i="7"/>
  <c r="Z43" i="7"/>
  <c r="BJ35" i="7"/>
  <c r="BI35" i="7"/>
  <c r="BG35" i="7"/>
  <c r="BE35" i="7"/>
  <c r="BD35" i="7"/>
  <c r="BA35" i="7"/>
  <c r="AZ35" i="7"/>
  <c r="AY35" i="7"/>
  <c r="AX35" i="7"/>
  <c r="AW35" i="7"/>
  <c r="AT35" i="7"/>
  <c r="AS35" i="7"/>
  <c r="AR35" i="7"/>
  <c r="AV33" i="7"/>
  <c r="AV35" i="7" s="1"/>
  <c r="AU33" i="7"/>
  <c r="AU35" i="7" s="1"/>
  <c r="AE33" i="7"/>
  <c r="X33" i="7"/>
  <c r="R33" i="7"/>
  <c r="C33" i="7"/>
  <c r="BT28" i="7"/>
  <c r="BQ28" i="7"/>
  <c r="BS28" i="7" s="1"/>
  <c r="BP28" i="7"/>
  <c r="BV28" i="7"/>
  <c r="BA26" i="7"/>
  <c r="AZ26" i="7"/>
  <c r="AY26" i="7"/>
  <c r="AX26" i="7"/>
  <c r="AW26" i="7"/>
  <c r="AT26" i="7"/>
  <c r="AS26" i="7"/>
  <c r="AP26" i="7"/>
  <c r="AO26" i="7"/>
  <c r="AN26" i="7"/>
  <c r="AK26" i="7"/>
  <c r="AJ26" i="7"/>
  <c r="AG26" i="7"/>
  <c r="AF26" i="7"/>
  <c r="W26" i="7"/>
  <c r="V26" i="7"/>
  <c r="T26" i="7"/>
  <c r="S26" i="7"/>
  <c r="Q26" i="7"/>
  <c r="P26" i="7"/>
  <c r="O26" i="7"/>
  <c r="M26" i="7"/>
  <c r="L26" i="7"/>
  <c r="K26" i="7"/>
  <c r="J26" i="7"/>
  <c r="I26" i="7"/>
  <c r="H26" i="7"/>
  <c r="G26" i="7"/>
  <c r="E26" i="7"/>
  <c r="AV25" i="7"/>
  <c r="AU25" i="7"/>
  <c r="AE25" i="7"/>
  <c r="X25" i="7"/>
  <c r="AV24" i="7"/>
  <c r="AU24" i="7"/>
  <c r="AE24" i="7"/>
  <c r="X24" i="7"/>
  <c r="BQ23" i="7"/>
  <c r="BS23" i="7" s="1"/>
  <c r="BP23" i="7"/>
  <c r="AV23" i="7"/>
  <c r="AU23" i="7"/>
  <c r="AE23" i="7"/>
  <c r="BV23" i="7" s="1"/>
  <c r="X23" i="7"/>
  <c r="AP22" i="7"/>
  <c r="AL22" i="7"/>
  <c r="AK22" i="7"/>
  <c r="AG22" i="7"/>
  <c r="AF22" i="7"/>
  <c r="AA22" i="7"/>
  <c r="Z22" i="7"/>
  <c r="T22" i="7"/>
  <c r="S22" i="7"/>
  <c r="BQ18" i="7"/>
  <c r="BS18" i="7" s="1"/>
  <c r="BP18" i="7"/>
  <c r="BV18" i="7"/>
  <c r="BD16" i="7"/>
  <c r="BA16" i="7"/>
  <c r="AZ16" i="7"/>
  <c r="AY16" i="7"/>
  <c r="AX16" i="7"/>
  <c r="AW16" i="7"/>
  <c r="AT16" i="7"/>
  <c r="AP16" i="7"/>
  <c r="AO16" i="7"/>
  <c r="AN16" i="7"/>
  <c r="AL16" i="7"/>
  <c r="AK16" i="7"/>
  <c r="AJ16" i="7"/>
  <c r="AG16" i="7"/>
  <c r="AF16" i="7"/>
  <c r="W16" i="7"/>
  <c r="V16" i="7"/>
  <c r="T16" i="7"/>
  <c r="P16" i="7"/>
  <c r="O16" i="7"/>
  <c r="M16" i="7"/>
  <c r="L16" i="7"/>
  <c r="K16" i="7"/>
  <c r="J16" i="7"/>
  <c r="I16" i="7"/>
  <c r="BP16" i="7" s="1"/>
  <c r="E16" i="7"/>
  <c r="BQ16" i="7" s="1"/>
  <c r="BS16" i="7" s="1"/>
  <c r="BL15" i="7"/>
  <c r="BK15" i="7"/>
  <c r="BJ15" i="7"/>
  <c r="BI15" i="7"/>
  <c r="BG15" i="7"/>
  <c r="BE15" i="7"/>
  <c r="BL14" i="7"/>
  <c r="BK14" i="7"/>
  <c r="BJ14" i="7"/>
  <c r="BI14" i="7"/>
  <c r="BG14" i="7"/>
  <c r="BE14" i="7"/>
  <c r="BE16" i="7" s="1"/>
  <c r="BQ13" i="7"/>
  <c r="BS13" i="7" s="1"/>
  <c r="BP13" i="7"/>
  <c r="BB13" i="7"/>
  <c r="AV13" i="7"/>
  <c r="AU13" i="7"/>
  <c r="AE13" i="7"/>
  <c r="BV13" i="7" s="1"/>
  <c r="X13" i="7"/>
  <c r="AA13" i="7" s="1"/>
  <c r="BQ12" i="7"/>
  <c r="BS12" i="7" s="1"/>
  <c r="BP12" i="7"/>
  <c r="BB12" i="7"/>
  <c r="AV12" i="7"/>
  <c r="AU12" i="7"/>
  <c r="AE12" i="7"/>
  <c r="BV12" i="7" s="1"/>
  <c r="X12" i="7"/>
  <c r="AA12" i="7" s="1"/>
  <c r="BQ10" i="7"/>
  <c r="BS10" i="7" s="1"/>
  <c r="BP10" i="7"/>
  <c r="BB10" i="7"/>
  <c r="AV10" i="7"/>
  <c r="AU10" i="7"/>
  <c r="AE10" i="7"/>
  <c r="X10" i="7"/>
  <c r="AA10" i="7" s="1"/>
  <c r="BQ9" i="7"/>
  <c r="BS9" i="7" s="1"/>
  <c r="BP9" i="7"/>
  <c r="BB9" i="7"/>
  <c r="AU9" i="7"/>
  <c r="AE9" i="7"/>
  <c r="BV9" i="7" s="1"/>
  <c r="X9" i="7"/>
  <c r="AA9" i="7" s="1"/>
  <c r="BQ8" i="7"/>
  <c r="BS8" i="7" s="1"/>
  <c r="BP8" i="7"/>
  <c r="BB8" i="7"/>
  <c r="AV8" i="7"/>
  <c r="AU8" i="7"/>
  <c r="AE8" i="7"/>
  <c r="BV8" i="7" s="1"/>
  <c r="X8" i="7"/>
  <c r="AA8" i="7" s="1"/>
  <c r="BQ7" i="7"/>
  <c r="BS7" i="7" s="1"/>
  <c r="BP7" i="7"/>
  <c r="BB7" i="7"/>
  <c r="AV7" i="7"/>
  <c r="AU7" i="7"/>
  <c r="AE7" i="7"/>
  <c r="AK6" i="7"/>
  <c r="AG6" i="7"/>
  <c r="AF6" i="7"/>
  <c r="AA6" i="7"/>
  <c r="Z6" i="7"/>
  <c r="T6" i="7"/>
  <c r="S6" i="7"/>
  <c r="Y8" i="7" l="1"/>
  <c r="Z8" i="7"/>
  <c r="Y12" i="7"/>
  <c r="Z12" i="7"/>
  <c r="Y10" i="7"/>
  <c r="Z10" i="7"/>
  <c r="Z65" i="7"/>
  <c r="Y65" i="7"/>
  <c r="Y66" i="7" s="1"/>
  <c r="Z24" i="7"/>
  <c r="Y24" i="7"/>
  <c r="Z25" i="7"/>
  <c r="Y25" i="7"/>
  <c r="Z9" i="7"/>
  <c r="Y9" i="7"/>
  <c r="Z13" i="7"/>
  <c r="Y13" i="7"/>
  <c r="Y23" i="7"/>
  <c r="Z23" i="7"/>
  <c r="Y33" i="7"/>
  <c r="AE14" i="7"/>
  <c r="BB15" i="7"/>
  <c r="X14" i="7"/>
  <c r="AE15" i="7"/>
  <c r="AV14" i="7"/>
  <c r="AU15" i="7"/>
  <c r="BB14" i="7"/>
  <c r="AV15" i="7"/>
  <c r="AC15" i="7"/>
  <c r="X15" i="7"/>
  <c r="AU14" i="7"/>
  <c r="BW28" i="7"/>
  <c r="BP14" i="7"/>
  <c r="BB66" i="7"/>
  <c r="BB26" i="7"/>
  <c r="BJ16" i="7"/>
  <c r="BL16" i="7"/>
  <c r="BK16" i="7"/>
  <c r="BI16" i="7"/>
  <c r="BG16" i="7"/>
  <c r="BB16" i="7"/>
  <c r="BU44" i="7"/>
  <c r="BU47" i="7"/>
  <c r="BW12" i="7"/>
  <c r="Z138" i="7"/>
  <c r="BW23" i="7"/>
  <c r="AE26" i="7"/>
  <c r="BV10" i="7"/>
  <c r="BW10" i="7" s="1"/>
  <c r="BW18" i="7"/>
  <c r="AA66" i="7"/>
  <c r="X66" i="7"/>
  <c r="BC15" i="7"/>
  <c r="AE16" i="7"/>
  <c r="BV16" i="7" s="1"/>
  <c r="BW16" i="7" s="1"/>
  <c r="BC16" i="7"/>
  <c r="R26" i="7"/>
  <c r="AV26" i="7"/>
  <c r="Y49" i="7"/>
  <c r="AA49" i="7"/>
  <c r="BU48" i="7"/>
  <c r="BV7" i="7"/>
  <c r="BW7" i="7" s="1"/>
  <c r="BW8" i="7"/>
  <c r="BW13" i="7"/>
  <c r="AD49" i="7"/>
  <c r="Z49" i="7"/>
  <c r="Z66" i="7"/>
  <c r="AD66" i="7"/>
  <c r="AA138" i="7"/>
  <c r="AD138" i="7"/>
  <c r="AU26" i="7"/>
  <c r="BW9" i="7"/>
  <c r="AC66" i="7"/>
  <c r="AU16" i="7"/>
  <c r="BU46" i="7"/>
  <c r="AV16" i="7"/>
  <c r="BU28" i="7"/>
  <c r="BU43" i="7"/>
  <c r="BU45" i="7"/>
  <c r="BC14" i="7"/>
  <c r="BT18" i="7"/>
  <c r="BU18" i="7" s="1"/>
  <c r="AA33" i="7"/>
  <c r="AD33" i="7"/>
  <c r="Z33" i="7"/>
  <c r="AV49" i="7"/>
  <c r="AU49" i="7"/>
  <c r="X26" i="7"/>
  <c r="AC138" i="7"/>
  <c r="Y138" i="7"/>
  <c r="AC16" i="7" l="1"/>
  <c r="AD15" i="7"/>
  <c r="Z14" i="7"/>
  <c r="Z15" i="7"/>
  <c r="AC14" i="7"/>
  <c r="AD14" i="7"/>
  <c r="AA15" i="7"/>
  <c r="AA14" i="7"/>
  <c r="BT23" i="7"/>
  <c r="BU23" i="7" s="1"/>
  <c r="AD16" i="7"/>
  <c r="Z26" i="7"/>
  <c r="AA26" i="7"/>
  <c r="Y26" i="7"/>
  <c r="AA16" i="7"/>
  <c r="AC26" i="7"/>
  <c r="Z16" i="7"/>
  <c r="AD26" i="7"/>
  <c r="Y14" i="7"/>
  <c r="BT7" i="7"/>
  <c r="BU7" i="7" s="1"/>
  <c r="Y15" i="7"/>
  <c r="BT8" i="7"/>
  <c r="BU8" i="7" s="1"/>
  <c r="Y16" i="7"/>
  <c r="BT9" i="7"/>
  <c r="BU9" i="7" s="1"/>
  <c r="BT13" i="7"/>
  <c r="BU13" i="7" s="1"/>
  <c r="BT12" i="7"/>
  <c r="BU12" i="7" s="1"/>
  <c r="BT10" i="7"/>
  <c r="BU10" i="7" s="1"/>
  <c r="BT16" i="7" l="1"/>
  <c r="BU16" i="7" s="1"/>
</calcChain>
</file>

<file path=xl/sharedStrings.xml><?xml version="1.0" encoding="utf-8"?>
<sst xmlns="http://schemas.openxmlformats.org/spreadsheetml/2006/main" count="669" uniqueCount="164">
  <si>
    <t>営農組合名</t>
  </si>
  <si>
    <t xml:space="preserve">田植 </t>
    <phoneticPr fontId="4"/>
  </si>
  <si>
    <t>㎡当</t>
  </si>
  <si>
    <t>植付</t>
    <rPh sb="0" eb="1">
      <t>ウ</t>
    </rPh>
    <rPh sb="1" eb="2">
      <t>ツ</t>
    </rPh>
    <phoneticPr fontId="4"/>
  </si>
  <si>
    <t>植付</t>
  </si>
  <si>
    <t>田植時の苗</t>
    <rPh sb="0" eb="2">
      <t>タウ</t>
    </rPh>
    <rPh sb="2" eb="3">
      <t>ジ</t>
    </rPh>
    <rPh sb="4" eb="5">
      <t>ナエ</t>
    </rPh>
    <phoneticPr fontId="4"/>
  </si>
  <si>
    <t>草丈(cm)</t>
    <rPh sb="0" eb="2">
      <t>クサタケ</t>
    </rPh>
    <phoneticPr fontId="4"/>
  </si>
  <si>
    <t>茎数 (本/株)</t>
    <phoneticPr fontId="4"/>
  </si>
  <si>
    <t>㎡当たり茎数(本/㎡)</t>
  </si>
  <si>
    <t>葉齢（葉）</t>
    <rPh sb="0" eb="2">
      <t>ヨウレイ</t>
    </rPh>
    <rPh sb="3" eb="4">
      <t>ハ</t>
    </rPh>
    <phoneticPr fontId="4"/>
  </si>
  <si>
    <t>葉色</t>
    <rPh sb="0" eb="2">
      <t>ヨウショク</t>
    </rPh>
    <phoneticPr fontId="4"/>
  </si>
  <si>
    <t>出穂期</t>
    <rPh sb="0" eb="3">
      <t>シュッスイキ</t>
    </rPh>
    <phoneticPr fontId="4"/>
  </si>
  <si>
    <t>成熟期</t>
    <rPh sb="0" eb="3">
      <t>セイジュクキ</t>
    </rPh>
    <phoneticPr fontId="4"/>
  </si>
  <si>
    <t>倒伏</t>
    <rPh sb="0" eb="2">
      <t>トウフク</t>
    </rPh>
    <phoneticPr fontId="4"/>
  </si>
  <si>
    <t>株数</t>
  </si>
  <si>
    <t>本数</t>
  </si>
  <si>
    <t>深度</t>
  </si>
  <si>
    <t>植付時</t>
    <rPh sb="0" eb="1">
      <t>ウ</t>
    </rPh>
    <rPh sb="1" eb="2">
      <t>ツ</t>
    </rPh>
    <rPh sb="2" eb="3">
      <t>ジ</t>
    </rPh>
    <phoneticPr fontId="4"/>
  </si>
  <si>
    <t>穂数</t>
    <rPh sb="0" eb="1">
      <t>ホ</t>
    </rPh>
    <rPh sb="1" eb="2">
      <t>スウ</t>
    </rPh>
    <phoneticPr fontId="4"/>
  </si>
  <si>
    <t>穂数</t>
    <rPh sb="0" eb="2">
      <t>ホスウ</t>
    </rPh>
    <phoneticPr fontId="4"/>
  </si>
  <si>
    <t>無</t>
    <rPh sb="0" eb="1">
      <t>ム</t>
    </rPh>
    <phoneticPr fontId="4"/>
  </si>
  <si>
    <t>少</t>
    <rPh sb="0" eb="1">
      <t>ショウ</t>
    </rPh>
    <phoneticPr fontId="4"/>
  </si>
  <si>
    <t>中</t>
    <rPh sb="0" eb="1">
      <t>チュウ</t>
    </rPh>
    <phoneticPr fontId="4"/>
  </si>
  <si>
    <t>多</t>
    <rPh sb="0" eb="1">
      <t>タ</t>
    </rPh>
    <phoneticPr fontId="4"/>
  </si>
  <si>
    <t>甚</t>
    <rPh sb="0" eb="1">
      <t>ジン</t>
    </rPh>
    <phoneticPr fontId="4"/>
  </si>
  <si>
    <t>H27平均</t>
    <rPh sb="3" eb="5">
      <t>ヘイキン</t>
    </rPh>
    <phoneticPr fontId="4"/>
  </si>
  <si>
    <t>てんこもり</t>
    <phoneticPr fontId="4"/>
  </si>
  <si>
    <t>H28平均</t>
    <rPh sb="3" eb="5">
      <t>ヘイキン</t>
    </rPh>
    <phoneticPr fontId="4"/>
  </si>
  <si>
    <t>新大正糯</t>
    <rPh sb="0" eb="1">
      <t>シン</t>
    </rPh>
    <rPh sb="1" eb="3">
      <t>タイショウ</t>
    </rPh>
    <rPh sb="3" eb="4">
      <t>モチ</t>
    </rPh>
    <phoneticPr fontId="4"/>
  </si>
  <si>
    <t>五百万石</t>
    <rPh sb="0" eb="3">
      <t>ゴヒャクマン</t>
    </rPh>
    <rPh sb="3" eb="4">
      <t>ゴク</t>
    </rPh>
    <phoneticPr fontId="4"/>
  </si>
  <si>
    <t/>
  </si>
  <si>
    <t>平年(H18～27)</t>
    <rPh sb="0" eb="1">
      <t>ヘイ</t>
    </rPh>
    <rPh sb="1" eb="2">
      <t>ネン</t>
    </rPh>
    <phoneticPr fontId="4"/>
  </si>
  <si>
    <t>雄山錦</t>
    <rPh sb="0" eb="3">
      <t>オヤマニシキ</t>
    </rPh>
    <phoneticPr fontId="4"/>
  </si>
  <si>
    <t>平年(H18～27)</t>
    <rPh sb="0" eb="2">
      <t>ヘイネン</t>
    </rPh>
    <phoneticPr fontId="4"/>
  </si>
  <si>
    <t>なんと担い手組織協議会</t>
    <rPh sb="3" eb="4">
      <t>ニナ</t>
    </rPh>
    <rPh sb="5" eb="6">
      <t>テ</t>
    </rPh>
    <rPh sb="6" eb="8">
      <t>ソシキ</t>
    </rPh>
    <rPh sb="8" eb="11">
      <t>キョウギカイ</t>
    </rPh>
    <phoneticPr fontId="4"/>
  </si>
  <si>
    <t>幼穂
形成期</t>
    <rPh sb="0" eb="1">
      <t>ヨウ</t>
    </rPh>
    <rPh sb="1" eb="2">
      <t>スイ</t>
    </rPh>
    <rPh sb="3" eb="6">
      <t>ケイセイキ</t>
    </rPh>
    <phoneticPr fontId="4"/>
  </si>
  <si>
    <t>幼形期～出穂期</t>
    <rPh sb="0" eb="1">
      <t>ヨウ</t>
    </rPh>
    <rPh sb="1" eb="2">
      <t>ケイ</t>
    </rPh>
    <rPh sb="2" eb="3">
      <t>キ</t>
    </rPh>
    <rPh sb="4" eb="7">
      <t>シュッスイキ</t>
    </rPh>
    <phoneticPr fontId="4"/>
  </si>
  <si>
    <t>出穂期～
刈取</t>
    <rPh sb="0" eb="2">
      <t>シュッスイ</t>
    </rPh>
    <rPh sb="2" eb="3">
      <t>キ</t>
    </rPh>
    <rPh sb="5" eb="7">
      <t>カリトリ</t>
    </rPh>
    <phoneticPr fontId="4"/>
  </si>
  <si>
    <t>H28平均</t>
  </si>
  <si>
    <t>是安</t>
    <rPh sb="0" eb="1">
      <t>コレ</t>
    </rPh>
    <rPh sb="1" eb="2">
      <t>ヤス</t>
    </rPh>
    <phoneticPr fontId="2"/>
  </si>
  <si>
    <t>特栽・分施</t>
  </si>
  <si>
    <t>普通・一発</t>
  </si>
  <si>
    <t>一発</t>
  </si>
  <si>
    <t>一発</t>
    <rPh sb="0" eb="2">
      <t>イッパツ</t>
    </rPh>
    <phoneticPr fontId="4"/>
  </si>
  <si>
    <t>分施</t>
    <rPh sb="0" eb="1">
      <t>ブン</t>
    </rPh>
    <rPh sb="1" eb="2">
      <t>セ</t>
    </rPh>
    <phoneticPr fontId="4"/>
  </si>
  <si>
    <t>Ｈ2９平均</t>
    <rPh sb="3" eb="5">
      <t>ヘイキン</t>
    </rPh>
    <phoneticPr fontId="4"/>
  </si>
  <si>
    <t>上原</t>
    <rPh sb="0" eb="1">
      <t>カミ</t>
    </rPh>
    <rPh sb="1" eb="2">
      <t>ハラ</t>
    </rPh>
    <phoneticPr fontId="2"/>
  </si>
  <si>
    <t>長楽寺</t>
    <rPh sb="0" eb="3">
      <t>チョウラクジ</t>
    </rPh>
    <phoneticPr fontId="2"/>
  </si>
  <si>
    <t>高清水</t>
    <rPh sb="0" eb="1">
      <t>タカ</t>
    </rPh>
    <rPh sb="1" eb="3">
      <t>シミズ</t>
    </rPh>
    <phoneticPr fontId="2"/>
  </si>
  <si>
    <t>NSTアグリ</t>
  </si>
  <si>
    <t>蛇喰</t>
  </si>
  <si>
    <t>Ｈ29平均</t>
    <rPh sb="3" eb="5">
      <t>ヘイキン</t>
    </rPh>
    <phoneticPr fontId="4"/>
  </si>
  <si>
    <t>H28平均</t>
    <phoneticPr fontId="4"/>
  </si>
  <si>
    <t>調査区
密度</t>
    <rPh sb="0" eb="3">
      <t>チョウサク</t>
    </rPh>
    <rPh sb="4" eb="6">
      <t>ミツド</t>
    </rPh>
    <phoneticPr fontId="4"/>
  </si>
  <si>
    <t xml:space="preserve">（月日） </t>
    <phoneticPr fontId="4"/>
  </si>
  <si>
    <t>(本/㎡)</t>
    <rPh sb="1" eb="2">
      <t>ホン</t>
    </rPh>
    <phoneticPr fontId="4"/>
  </si>
  <si>
    <t>(本/株)</t>
    <rPh sb="1" eb="2">
      <t>ホン</t>
    </rPh>
    <rPh sb="3" eb="4">
      <t>カブ</t>
    </rPh>
    <phoneticPr fontId="4"/>
  </si>
  <si>
    <t>(ｃｍ)</t>
    <phoneticPr fontId="4"/>
  </si>
  <si>
    <t>草丈</t>
    <rPh sb="0" eb="2">
      <t>クサタケ</t>
    </rPh>
    <phoneticPr fontId="4"/>
  </si>
  <si>
    <t>(cm)</t>
    <phoneticPr fontId="4"/>
  </si>
  <si>
    <t>（葉）</t>
    <rPh sb="1" eb="2">
      <t>ハ</t>
    </rPh>
    <phoneticPr fontId="4"/>
  </si>
  <si>
    <t>葉齢</t>
    <rPh sb="0" eb="2">
      <t>ヨウレイ</t>
    </rPh>
    <phoneticPr fontId="4"/>
  </si>
  <si>
    <t>田植
2週間後</t>
    <rPh sb="0" eb="2">
      <t>タウエ</t>
    </rPh>
    <rPh sb="4" eb="7">
      <t>シュウカンゴ</t>
    </rPh>
    <phoneticPr fontId="4"/>
  </si>
  <si>
    <t>田植
1ヶ月後</t>
    <rPh sb="0" eb="2">
      <t>タウエ</t>
    </rPh>
    <rPh sb="5" eb="6">
      <t>ゲツ</t>
    </rPh>
    <rPh sb="6" eb="7">
      <t>ゴ</t>
    </rPh>
    <phoneticPr fontId="4"/>
  </si>
  <si>
    <t>幼穂
形成期</t>
    <rPh sb="0" eb="2">
      <t>ヨウスイ</t>
    </rPh>
    <rPh sb="3" eb="6">
      <t>ケイセイキ</t>
    </rPh>
    <phoneticPr fontId="4"/>
  </si>
  <si>
    <t>出穂
10日前</t>
    <rPh sb="0" eb="2">
      <t>シュッスイ</t>
    </rPh>
    <rPh sb="5" eb="7">
      <t>ニチマエ</t>
    </rPh>
    <phoneticPr fontId="4"/>
  </si>
  <si>
    <t>穂揃期</t>
    <rPh sb="0" eb="1">
      <t>ホ</t>
    </rPh>
    <rPh sb="1" eb="2">
      <t>ゾロ</t>
    </rPh>
    <rPh sb="2" eb="3">
      <t>キ</t>
    </rPh>
    <phoneticPr fontId="4"/>
  </si>
  <si>
    <t>平成２９年水稲生育調査結果</t>
    <phoneticPr fontId="4"/>
  </si>
  <si>
    <t>葉令</t>
    <rPh sb="0" eb="2">
      <t>ヨウレイ</t>
    </rPh>
    <phoneticPr fontId="4"/>
  </si>
  <si>
    <t>茎数</t>
    <rPh sb="0" eb="2">
      <t>クキスウ</t>
    </rPh>
    <phoneticPr fontId="4"/>
  </si>
  <si>
    <t>深さ</t>
    <rPh sb="0" eb="1">
      <t>フカ</t>
    </rPh>
    <phoneticPr fontId="4"/>
  </si>
  <si>
    <t>田植え後</t>
    <rPh sb="0" eb="2">
      <t>タウ</t>
    </rPh>
    <rPh sb="3" eb="4">
      <t>ゴ</t>
    </rPh>
    <phoneticPr fontId="4"/>
  </si>
  <si>
    <t>日数</t>
    <rPh sb="0" eb="2">
      <t>ニッスウ</t>
    </rPh>
    <phoneticPr fontId="4"/>
  </si>
  <si>
    <t>1week当り</t>
    <rPh sb="5" eb="6">
      <t>アタ</t>
    </rPh>
    <phoneticPr fontId="4"/>
  </si>
  <si>
    <t>日当り</t>
    <rPh sb="0" eb="1">
      <t>ニチ</t>
    </rPh>
    <rPh sb="1" eb="2">
      <t>アタ</t>
    </rPh>
    <phoneticPr fontId="2"/>
  </si>
  <si>
    <t>調査間</t>
    <rPh sb="0" eb="2">
      <t>チョウサ</t>
    </rPh>
    <rPh sb="2" eb="3">
      <t>カン</t>
    </rPh>
    <phoneticPr fontId="2"/>
  </si>
  <si>
    <t>深さ</t>
    <rPh sb="0" eb="1">
      <t>フカ</t>
    </rPh>
    <phoneticPr fontId="2"/>
  </si>
  <si>
    <t>普通・一発</t>
    <phoneticPr fontId="2"/>
  </si>
  <si>
    <t>田植日</t>
    <rPh sb="0" eb="2">
      <t>タウ</t>
    </rPh>
    <rPh sb="2" eb="3">
      <t>ビ</t>
    </rPh>
    <phoneticPr fontId="2"/>
  </si>
  <si>
    <t>調査日</t>
    <rPh sb="0" eb="2">
      <t>チョウサ</t>
    </rPh>
    <rPh sb="2" eb="3">
      <t>ビ</t>
    </rPh>
    <phoneticPr fontId="2"/>
  </si>
  <si>
    <t>日数</t>
    <rPh sb="0" eb="2">
      <t>ニッスウ</t>
    </rPh>
    <phoneticPr fontId="2"/>
  </si>
  <si>
    <t>茎増加数/㎡</t>
    <rPh sb="0" eb="1">
      <t>クキ</t>
    </rPh>
    <rPh sb="1" eb="4">
      <t>ゾウカスウ</t>
    </rPh>
    <phoneticPr fontId="2"/>
  </si>
  <si>
    <t>増加葉令</t>
    <rPh sb="0" eb="2">
      <t>ゾウカ</t>
    </rPh>
    <rPh sb="2" eb="4">
      <t>ヨウレイ</t>
    </rPh>
    <phoneticPr fontId="2"/>
  </si>
  <si>
    <t>Ｈ2９</t>
    <phoneticPr fontId="4"/>
  </si>
  <si>
    <t>コシヒカリ</t>
    <phoneticPr fontId="2"/>
  </si>
  <si>
    <t>一発</t>
    <rPh sb="0" eb="2">
      <t>イッパツ</t>
    </rPh>
    <phoneticPr fontId="2"/>
  </si>
  <si>
    <t>特栽・分施</t>
    <rPh sb="0" eb="2">
      <t>トクサイ</t>
    </rPh>
    <rPh sb="3" eb="4">
      <t>ブン</t>
    </rPh>
    <rPh sb="4" eb="5">
      <t>セ</t>
    </rPh>
    <phoneticPr fontId="2"/>
  </si>
  <si>
    <t>普通・一発</t>
    <rPh sb="0" eb="2">
      <t>フツウ</t>
    </rPh>
    <rPh sb="3" eb="5">
      <t>イッパツ</t>
    </rPh>
    <phoneticPr fontId="2"/>
  </si>
  <si>
    <t>SPAD</t>
    <phoneticPr fontId="4"/>
  </si>
  <si>
    <t>-</t>
    <phoneticPr fontId="4"/>
  </si>
  <si>
    <t>-</t>
  </si>
  <si>
    <t>-</t>
    <phoneticPr fontId="2"/>
  </si>
  <si>
    <t>斜体は予想</t>
    <rPh sb="0" eb="2">
      <t>シャタイ</t>
    </rPh>
    <rPh sb="3" eb="5">
      <t>ヨソウ</t>
    </rPh>
    <phoneticPr fontId="2"/>
  </si>
  <si>
    <t>成熟10日前</t>
    <rPh sb="0" eb="2">
      <t>セイジュク</t>
    </rPh>
    <rPh sb="4" eb="6">
      <t>ニチマエ</t>
    </rPh>
    <phoneticPr fontId="2"/>
  </si>
  <si>
    <t>成熟期</t>
    <rPh sb="0" eb="3">
      <t>セイジュクキ</t>
    </rPh>
    <phoneticPr fontId="2"/>
  </si>
  <si>
    <t>稈長</t>
  </si>
  <si>
    <t>抜株</t>
  </si>
  <si>
    <t>刈取り日</t>
    <rPh sb="0" eb="2">
      <t>カリト</t>
    </rPh>
    <rPh sb="3" eb="4">
      <t>ビ</t>
    </rPh>
    <phoneticPr fontId="2"/>
  </si>
  <si>
    <t>平年(H21～30)</t>
    <rPh sb="0" eb="2">
      <t>ヘイネン</t>
    </rPh>
    <rPh sb="1" eb="2">
      <t>ネン</t>
    </rPh>
    <phoneticPr fontId="4"/>
  </si>
  <si>
    <t>H30</t>
    <phoneticPr fontId="2"/>
  </si>
  <si>
    <t>出穂10日前</t>
    <rPh sb="0" eb="1">
      <t>デ</t>
    </rPh>
    <rPh sb="1" eb="2">
      <t>ホ</t>
    </rPh>
    <rPh sb="4" eb="6">
      <t>ニチマエ</t>
    </rPh>
    <phoneticPr fontId="2"/>
  </si>
  <si>
    <t>(農）堀越農産</t>
    <rPh sb="1" eb="2">
      <t>ノウ</t>
    </rPh>
    <rPh sb="3" eb="5">
      <t>ホリコシ</t>
    </rPh>
    <rPh sb="5" eb="7">
      <t>ノウサン</t>
    </rPh>
    <phoneticPr fontId="2"/>
  </si>
  <si>
    <t>上津見営農組合</t>
    <rPh sb="0" eb="1">
      <t>ウエ</t>
    </rPh>
    <rPh sb="1" eb="2">
      <t>ツ</t>
    </rPh>
    <rPh sb="2" eb="3">
      <t>ミ</t>
    </rPh>
    <rPh sb="3" eb="5">
      <t>エイノウ</t>
    </rPh>
    <rPh sb="5" eb="7">
      <t>クミアイ</t>
    </rPh>
    <phoneticPr fontId="2"/>
  </si>
  <si>
    <t>(農）NSTアグリ</t>
    <rPh sb="1" eb="2">
      <t>ノウ</t>
    </rPh>
    <phoneticPr fontId="2"/>
  </si>
  <si>
    <t>(農）細木営農</t>
    <rPh sb="1" eb="2">
      <t>ノウ</t>
    </rPh>
    <rPh sb="3" eb="4">
      <t>ホソ</t>
    </rPh>
    <rPh sb="4" eb="5">
      <t>キ</t>
    </rPh>
    <rPh sb="5" eb="7">
      <t>エイノウ</t>
    </rPh>
    <phoneticPr fontId="2"/>
  </si>
  <si>
    <t>(農）蓑谷実践組合</t>
    <rPh sb="1" eb="2">
      <t>ノウ</t>
    </rPh>
    <rPh sb="3" eb="5">
      <t>ミノダニ</t>
    </rPh>
    <rPh sb="5" eb="7">
      <t>ジッセン</t>
    </rPh>
    <rPh sb="7" eb="9">
      <t>クミアイ</t>
    </rPh>
    <phoneticPr fontId="2"/>
  </si>
  <si>
    <t>(農）打尾営農</t>
    <rPh sb="1" eb="2">
      <t>ノウ</t>
    </rPh>
    <rPh sb="3" eb="4">
      <t>ウ</t>
    </rPh>
    <rPh sb="4" eb="5">
      <t>オ</t>
    </rPh>
    <rPh sb="5" eb="7">
      <t>エイノウ</t>
    </rPh>
    <phoneticPr fontId="2"/>
  </si>
  <si>
    <t>塔尾営農組合</t>
    <rPh sb="0" eb="1">
      <t>トウ</t>
    </rPh>
    <rPh sb="1" eb="2">
      <t>オ</t>
    </rPh>
    <rPh sb="2" eb="4">
      <t>エイノウ</t>
    </rPh>
    <rPh sb="4" eb="6">
      <t>クミアイ</t>
    </rPh>
    <phoneticPr fontId="2"/>
  </si>
  <si>
    <t>(農）りんどう営農組合</t>
    <rPh sb="1" eb="2">
      <t>ノウ</t>
    </rPh>
    <rPh sb="7" eb="9">
      <t>エイノウ</t>
    </rPh>
    <rPh sb="9" eb="11">
      <t>クミアイ</t>
    </rPh>
    <phoneticPr fontId="2"/>
  </si>
  <si>
    <t>(農）細野鉢伏農産</t>
    <rPh sb="1" eb="2">
      <t>ノウ</t>
    </rPh>
    <rPh sb="3" eb="5">
      <t>ホソノ</t>
    </rPh>
    <rPh sb="5" eb="7">
      <t>ハチブセ</t>
    </rPh>
    <rPh sb="7" eb="9">
      <t>ノウサン</t>
    </rPh>
    <phoneticPr fontId="2"/>
  </si>
  <si>
    <t>試験</t>
    <rPh sb="0" eb="2">
      <t>シケン</t>
    </rPh>
    <phoneticPr fontId="2"/>
  </si>
  <si>
    <t>富富富</t>
    <rPh sb="0" eb="1">
      <t>フ</t>
    </rPh>
    <rPh sb="1" eb="2">
      <t>フ</t>
    </rPh>
    <rPh sb="2" eb="3">
      <t>フ</t>
    </rPh>
    <phoneticPr fontId="2"/>
  </si>
  <si>
    <t>田植時</t>
    <rPh sb="0" eb="2">
      <t>タウエ</t>
    </rPh>
    <rPh sb="2" eb="3">
      <t>ジ</t>
    </rPh>
    <phoneticPr fontId="2"/>
  </si>
  <si>
    <t>H29～R1</t>
    <phoneticPr fontId="2"/>
  </si>
  <si>
    <t>品種</t>
    <rPh sb="0" eb="2">
      <t>ヒンシュ</t>
    </rPh>
    <phoneticPr fontId="2"/>
  </si>
  <si>
    <t>茎数</t>
    <rPh sb="0" eb="1">
      <t>クキ</t>
    </rPh>
    <rPh sb="1" eb="2">
      <t>スウ</t>
    </rPh>
    <phoneticPr fontId="2"/>
  </si>
  <si>
    <t>7/</t>
    <phoneticPr fontId="2"/>
  </si>
  <si>
    <t>割れ籾４歩</t>
    <rPh sb="0" eb="1">
      <t>ワ</t>
    </rPh>
    <rPh sb="2" eb="3">
      <t>モミ</t>
    </rPh>
    <rPh sb="4" eb="5">
      <t>ホ</t>
    </rPh>
    <phoneticPr fontId="2"/>
  </si>
  <si>
    <t>１穂</t>
    <rPh sb="1" eb="2">
      <t>ホ</t>
    </rPh>
    <phoneticPr fontId="2"/>
  </si>
  <si>
    <t>-</t>
    <phoneticPr fontId="2"/>
  </si>
  <si>
    <t>-</t>
    <phoneticPr fontId="2"/>
  </si>
  <si>
    <t>倒伏率</t>
    <rPh sb="0" eb="2">
      <t>トウフク</t>
    </rPh>
    <rPh sb="2" eb="3">
      <t>リツ</t>
    </rPh>
    <phoneticPr fontId="2"/>
  </si>
  <si>
    <t>コシヒカリ</t>
    <phoneticPr fontId="2"/>
  </si>
  <si>
    <t>成熟期</t>
    <rPh sb="0" eb="3">
      <t>セイジュクキ</t>
    </rPh>
    <phoneticPr fontId="2"/>
  </si>
  <si>
    <t>（農）金戸営農組合</t>
    <rPh sb="1" eb="2">
      <t>ノウ</t>
    </rPh>
    <rPh sb="3" eb="5">
      <t>カネト</t>
    </rPh>
    <rPh sb="5" eb="7">
      <t>エイノウ</t>
    </rPh>
    <rPh sb="7" eb="9">
      <t>クミアイ</t>
    </rPh>
    <phoneticPr fontId="2"/>
  </si>
  <si>
    <t>密苗</t>
    <rPh sb="0" eb="1">
      <t>ミツ</t>
    </rPh>
    <rPh sb="1" eb="2">
      <t>ナエ</t>
    </rPh>
    <phoneticPr fontId="2"/>
  </si>
  <si>
    <t>ほ場全体</t>
    <rPh sb="1" eb="2">
      <t>ジョウ</t>
    </rPh>
    <rPh sb="2" eb="4">
      <t>ゼンタイ</t>
    </rPh>
    <phoneticPr fontId="2"/>
  </si>
  <si>
    <t>調査区</t>
    <rPh sb="0" eb="3">
      <t>チョウサク</t>
    </rPh>
    <phoneticPr fontId="2"/>
  </si>
  <si>
    <t>(農）野田営農</t>
    <rPh sb="1" eb="2">
      <t>ノウ</t>
    </rPh>
    <rPh sb="3" eb="5">
      <t>ノダ</t>
    </rPh>
    <rPh sb="5" eb="7">
      <t>エイノウ</t>
    </rPh>
    <phoneticPr fontId="2"/>
  </si>
  <si>
    <t>H29～Ｒ２</t>
    <phoneticPr fontId="2"/>
  </si>
  <si>
    <t>田植時</t>
    <rPh sb="0" eb="2">
      <t>タウエ</t>
    </rPh>
    <rPh sb="2" eb="3">
      <t>ジ</t>
    </rPh>
    <phoneticPr fontId="2"/>
  </si>
  <si>
    <t>H29～Ｒ２</t>
  </si>
  <si>
    <t>※一部事務局で修正しています。</t>
    <rPh sb="1" eb="3">
      <t>イチブ</t>
    </rPh>
    <rPh sb="3" eb="6">
      <t>ジムキョク</t>
    </rPh>
    <rPh sb="7" eb="9">
      <t>シュウセイ</t>
    </rPh>
    <phoneticPr fontId="2"/>
  </si>
  <si>
    <t>幼穂長</t>
    <rPh sb="0" eb="1">
      <t>ヨウ</t>
    </rPh>
    <rPh sb="1" eb="2">
      <t>ホ</t>
    </rPh>
    <rPh sb="2" eb="3">
      <t>チョウ</t>
    </rPh>
    <phoneticPr fontId="2"/>
  </si>
  <si>
    <t>（㎜）</t>
    <phoneticPr fontId="2"/>
  </si>
  <si>
    <t>(農）金戸営農組合</t>
    <rPh sb="1" eb="2">
      <t>ノウ</t>
    </rPh>
    <rPh sb="3" eb="5">
      <t>カネト</t>
    </rPh>
    <rPh sb="5" eb="7">
      <t>エイノウ</t>
    </rPh>
    <rPh sb="7" eb="9">
      <t>クミアイ</t>
    </rPh>
    <phoneticPr fontId="2"/>
  </si>
  <si>
    <t>土壌改良資材</t>
    <rPh sb="0" eb="2">
      <t>ドジョウ</t>
    </rPh>
    <rPh sb="2" eb="4">
      <t>カイリョウ</t>
    </rPh>
    <rPh sb="4" eb="6">
      <t>シザイ</t>
    </rPh>
    <phoneticPr fontId="2"/>
  </si>
  <si>
    <t>普通・密苗</t>
    <rPh sb="3" eb="4">
      <t>ミツ</t>
    </rPh>
    <rPh sb="4" eb="5">
      <t>ナエ</t>
    </rPh>
    <phoneticPr fontId="2"/>
  </si>
  <si>
    <t>基肥量</t>
    <rPh sb="0" eb="1">
      <t>モト</t>
    </rPh>
    <rPh sb="1" eb="2">
      <t>ヒ</t>
    </rPh>
    <rPh sb="2" eb="3">
      <t>リョウ</t>
    </rPh>
    <phoneticPr fontId="2"/>
  </si>
  <si>
    <t>（N)</t>
    <phoneticPr fontId="2"/>
  </si>
  <si>
    <t>（kg/10a)</t>
    <phoneticPr fontId="2"/>
  </si>
  <si>
    <t>＜中干開始時期の目安＞</t>
    <phoneticPr fontId="2"/>
  </si>
  <si>
    <t>田植後日数</t>
    <rPh sb="0" eb="2">
      <t>タウエ</t>
    </rPh>
    <rPh sb="2" eb="3">
      <t>ゴ</t>
    </rPh>
    <rPh sb="3" eb="4">
      <t>ニチ</t>
    </rPh>
    <rPh sb="4" eb="5">
      <t>スウ</t>
    </rPh>
    <phoneticPr fontId="2"/>
  </si>
  <si>
    <t>28～30日</t>
    <rPh sb="5" eb="6">
      <t>ニチ</t>
    </rPh>
    <phoneticPr fontId="2"/>
  </si>
  <si>
    <t>30日</t>
    <rPh sb="2" eb="3">
      <t>ニチ</t>
    </rPh>
    <phoneticPr fontId="2"/>
  </si>
  <si>
    <t>300本/㎡</t>
    <rPh sb="3" eb="4">
      <t>ホン</t>
    </rPh>
    <phoneticPr fontId="2"/>
  </si>
  <si>
    <t>てんこもり</t>
    <phoneticPr fontId="2"/>
  </si>
  <si>
    <t>360本/㎡</t>
    <rPh sb="3" eb="4">
      <t>ホン</t>
    </rPh>
    <phoneticPr fontId="2"/>
  </si>
  <si>
    <t>70株植え：14～15本/株</t>
    <rPh sb="2" eb="3">
      <t>カブ</t>
    </rPh>
    <rPh sb="3" eb="4">
      <t>ウ</t>
    </rPh>
    <rPh sb="11" eb="12">
      <t>ホン</t>
    </rPh>
    <rPh sb="13" eb="14">
      <t>カブ</t>
    </rPh>
    <phoneticPr fontId="2"/>
  </si>
  <si>
    <t>70株植え：16～17本/株</t>
    <rPh sb="2" eb="3">
      <t>カブ</t>
    </rPh>
    <rPh sb="3" eb="4">
      <t>ウ</t>
    </rPh>
    <rPh sb="11" eb="12">
      <t>ホン</t>
    </rPh>
    <rPh sb="13" eb="14">
      <t>カブ</t>
    </rPh>
    <phoneticPr fontId="2"/>
  </si>
  <si>
    <t>田植
1ヵ月後</t>
    <rPh sb="0" eb="2">
      <t>タウエ</t>
    </rPh>
    <rPh sb="5" eb="6">
      <t>ゲツ</t>
    </rPh>
    <rPh sb="6" eb="7">
      <t>ゴ</t>
    </rPh>
    <phoneticPr fontId="4"/>
  </si>
  <si>
    <t>田植
1ヵ月後</t>
  </si>
  <si>
    <t>※事務局で一部修正しています。</t>
    <rPh sb="1" eb="4">
      <t>ジムキョク</t>
    </rPh>
    <rPh sb="5" eb="7">
      <t>イチブ</t>
    </rPh>
    <rPh sb="7" eb="9">
      <t>シュウセイ</t>
    </rPh>
    <phoneticPr fontId="2"/>
  </si>
  <si>
    <t>近年</t>
    <rPh sb="0" eb="2">
      <t>キンネン</t>
    </rPh>
    <phoneticPr fontId="2"/>
  </si>
  <si>
    <t>-</t>
    <phoneticPr fontId="2"/>
  </si>
  <si>
    <t>R5平均</t>
    <rPh sb="2" eb="4">
      <t>ヘイキン</t>
    </rPh>
    <phoneticPr fontId="4"/>
  </si>
  <si>
    <t>R5</t>
  </si>
  <si>
    <t>R4平均</t>
    <rPh sb="2" eb="4">
      <t>ヘイキン</t>
    </rPh>
    <phoneticPr fontId="4"/>
  </si>
  <si>
    <t>近年(H29～R4)</t>
    <rPh sb="0" eb="2">
      <t>キンネン</t>
    </rPh>
    <phoneticPr fontId="4"/>
  </si>
  <si>
    <t>R4</t>
  </si>
  <si>
    <t>平年(H25～R4)</t>
    <rPh sb="0" eb="2">
      <t>ヘイネン</t>
    </rPh>
    <phoneticPr fontId="4"/>
  </si>
  <si>
    <t>令和5年水稲生育調査結果(移植うるち「中生・晩生」）</t>
    <rPh sb="0" eb="1">
      <t>レイ</t>
    </rPh>
    <rPh sb="1" eb="2">
      <t>ワ</t>
    </rPh>
    <rPh sb="3" eb="4">
      <t>ネン</t>
    </rPh>
    <rPh sb="4" eb="6">
      <t>スイトウ</t>
    </rPh>
    <rPh sb="6" eb="8">
      <t>セイイク</t>
    </rPh>
    <rPh sb="8" eb="10">
      <t>チョウサ</t>
    </rPh>
    <rPh sb="10" eb="12">
      <t>ケッカ</t>
    </rPh>
    <rPh sb="13" eb="15">
      <t>イショク</t>
    </rPh>
    <rPh sb="19" eb="20">
      <t>ナカ</t>
    </rPh>
    <rPh sb="20" eb="21">
      <t>セイ</t>
    </rPh>
    <rPh sb="22" eb="24">
      <t>バンセイ</t>
    </rPh>
    <phoneticPr fontId="4"/>
  </si>
  <si>
    <t>葉色</t>
    <rPh sb="0" eb="2">
      <t>ヨウショク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</si>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</sst>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m&quot;月&quot;d&quot;日&quot;;@"/>
    <numFmt numFmtId="177" formatCode="m/d"/>
    <numFmt numFmtId="178" formatCode="0.0"/>
    <numFmt numFmtId="179" formatCode="\(0.0\)"/>
    <numFmt numFmtId="180" formatCode="0_);[Red]\(0\)"/>
    <numFmt numFmtId="181" formatCode="0.0_ "/>
    <numFmt numFmtId="182" formatCode="0.0_);[Red]\(0.0\)"/>
    <numFmt numFmtId="183" formatCode="mm/dd"/>
    <numFmt numFmtId="184" formatCode="0_ "/>
    <numFmt numFmtId="185" formatCode="m/d;@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ajor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  <scheme val="major"/>
    </font>
    <font>
      <b/>
      <sz val="16"/>
      <color theme="1"/>
      <name val="ＭＳ Ｐゴシック"/>
      <family val="3"/>
      <charset val="128"/>
      <scheme val="minor"/>
    </font>
    <font>
      <sz val="18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8"/>
      <color rgb="FF000000"/>
      <name val="ＭＳ 明朝"/>
      <family val="1"/>
      <charset val="128"/>
    </font>
    <font>
      <i/>
      <sz val="14"/>
      <color theme="1"/>
      <name val="ＭＳ Ｐ明朝"/>
      <family val="1"/>
      <charset val="128"/>
    </font>
    <font>
      <i/>
      <sz val="11"/>
      <color theme="1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22"/>
      <color rgb="FF000000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178" fontId="12" fillId="0" borderId="0"/>
  </cellStyleXfs>
  <cellXfs count="1036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" fillId="0" borderId="0" xfId="0" applyFont="1" applyAlignme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Continuous" vertical="center"/>
    </xf>
    <xf numFmtId="0" fontId="6" fillId="0" borderId="5" xfId="0" applyFont="1" applyBorder="1" applyAlignment="1">
      <alignment horizontal="centerContinuous" vertical="center"/>
    </xf>
    <xf numFmtId="0" fontId="6" fillId="0" borderId="7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7" fontId="6" fillId="0" borderId="14" xfId="0" applyNumberFormat="1" applyFont="1" applyBorder="1" applyAlignment="1">
      <alignment horizontal="center" vertical="center"/>
    </xf>
    <xf numFmtId="177" fontId="6" fillId="0" borderId="21" xfId="0" applyNumberFormat="1" applyFont="1" applyBorder="1" applyAlignment="1">
      <alignment horizontal="center" vertical="center"/>
    </xf>
    <xf numFmtId="0" fontId="1" fillId="0" borderId="0" xfId="0" applyFont="1" applyFill="1" applyAlignment="1"/>
    <xf numFmtId="178" fontId="5" fillId="0" borderId="25" xfId="0" applyNumberFormat="1" applyFont="1" applyFill="1" applyBorder="1" applyAlignment="1">
      <alignment horizontal="center" vertical="center" wrapText="1"/>
    </xf>
    <xf numFmtId="178" fontId="5" fillId="0" borderId="27" xfId="0" applyNumberFormat="1" applyFont="1" applyFill="1" applyBorder="1" applyAlignment="1">
      <alignment horizontal="center" vertical="center"/>
    </xf>
    <xf numFmtId="179" fontId="5" fillId="0" borderId="3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178" fontId="5" fillId="0" borderId="38" xfId="0" applyNumberFormat="1" applyFont="1" applyFill="1" applyBorder="1" applyAlignment="1">
      <alignment horizontal="center" vertical="center"/>
    </xf>
    <xf numFmtId="178" fontId="5" fillId="0" borderId="30" xfId="0" applyNumberFormat="1" applyFont="1" applyFill="1" applyBorder="1" applyAlignment="1">
      <alignment horizontal="center" vertical="center"/>
    </xf>
    <xf numFmtId="178" fontId="5" fillId="0" borderId="39" xfId="0" applyNumberFormat="1" applyFont="1" applyFill="1" applyBorder="1" applyAlignment="1">
      <alignment horizontal="center" vertical="center"/>
    </xf>
    <xf numFmtId="178" fontId="5" fillId="0" borderId="40" xfId="0" applyNumberFormat="1" applyFont="1" applyFill="1" applyBorder="1" applyAlignment="1">
      <alignment horizontal="center" vertical="center"/>
    </xf>
    <xf numFmtId="178" fontId="5" fillId="0" borderId="36" xfId="0" applyNumberFormat="1" applyFont="1" applyFill="1" applyBorder="1" applyAlignment="1">
      <alignment horizontal="center" vertical="center"/>
    </xf>
    <xf numFmtId="178" fontId="5" fillId="0" borderId="41" xfId="0" applyNumberFormat="1" applyFont="1" applyFill="1" applyBorder="1" applyAlignment="1">
      <alignment horizontal="center" vertical="center"/>
    </xf>
    <xf numFmtId="178" fontId="6" fillId="0" borderId="36" xfId="0" applyNumberFormat="1" applyFont="1" applyFill="1" applyBorder="1" applyAlignment="1">
      <alignment horizontal="center" vertical="center"/>
    </xf>
    <xf numFmtId="1" fontId="5" fillId="0" borderId="36" xfId="0" applyNumberFormat="1" applyFont="1" applyFill="1" applyBorder="1" applyAlignment="1">
      <alignment horizontal="center" vertical="center"/>
    </xf>
    <xf numFmtId="1" fontId="5" fillId="0" borderId="42" xfId="0" applyNumberFormat="1" applyFont="1" applyFill="1" applyBorder="1" applyAlignment="1">
      <alignment horizontal="center" vertical="center"/>
    </xf>
    <xf numFmtId="178" fontId="5" fillId="0" borderId="43" xfId="0" applyNumberFormat="1" applyFont="1" applyFill="1" applyBorder="1" applyAlignment="1">
      <alignment horizontal="center" vertical="center"/>
    </xf>
    <xf numFmtId="178" fontId="5" fillId="0" borderId="40" xfId="0" applyNumberFormat="1" applyFont="1" applyFill="1" applyBorder="1" applyAlignment="1">
      <alignment horizontal="center" vertical="center" wrapText="1"/>
    </xf>
    <xf numFmtId="178" fontId="5" fillId="0" borderId="42" xfId="0" applyNumberFormat="1" applyFont="1" applyFill="1" applyBorder="1" applyAlignment="1">
      <alignment horizontal="center" vertical="center" wrapText="1"/>
    </xf>
    <xf numFmtId="178" fontId="5" fillId="0" borderId="32" xfId="0" applyNumberFormat="1" applyFont="1" applyFill="1" applyBorder="1" applyAlignment="1">
      <alignment horizontal="center" vertical="center"/>
    </xf>
    <xf numFmtId="178" fontId="5" fillId="0" borderId="44" xfId="0" applyNumberFormat="1" applyFont="1" applyFill="1" applyBorder="1" applyAlignment="1">
      <alignment horizontal="center" vertical="center"/>
    </xf>
    <xf numFmtId="178" fontId="5" fillId="0" borderId="42" xfId="0" applyNumberFormat="1" applyFont="1" applyFill="1" applyBorder="1" applyAlignment="1">
      <alignment horizontal="center" vertical="center"/>
    </xf>
    <xf numFmtId="178" fontId="5" fillId="0" borderId="45" xfId="0" applyNumberFormat="1" applyFont="1" applyFill="1" applyBorder="1" applyAlignment="1">
      <alignment horizontal="center" vertical="center"/>
    </xf>
    <xf numFmtId="178" fontId="5" fillId="0" borderId="46" xfId="0" applyNumberFormat="1" applyFont="1" applyFill="1" applyBorder="1" applyAlignment="1">
      <alignment horizontal="center" vertical="center"/>
    </xf>
    <xf numFmtId="178" fontId="5" fillId="0" borderId="48" xfId="0" applyNumberFormat="1" applyFont="1" applyFill="1" applyBorder="1" applyAlignment="1">
      <alignment horizontal="center" vertical="center" wrapText="1"/>
    </xf>
    <xf numFmtId="178" fontId="5" fillId="0" borderId="52" xfId="0" applyNumberFormat="1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/>
    </xf>
    <xf numFmtId="178" fontId="5" fillId="0" borderId="64" xfId="0" applyNumberFormat="1" applyFont="1" applyFill="1" applyBorder="1" applyAlignment="1">
      <alignment horizontal="center" vertical="center"/>
    </xf>
    <xf numFmtId="178" fontId="5" fillId="0" borderId="65" xfId="0" applyNumberFormat="1" applyFont="1" applyFill="1" applyBorder="1" applyAlignment="1">
      <alignment horizontal="center" vertical="center"/>
    </xf>
    <xf numFmtId="178" fontId="5" fillId="0" borderId="66" xfId="0" applyNumberFormat="1" applyFont="1" applyFill="1" applyBorder="1" applyAlignment="1">
      <alignment horizontal="center" vertical="center"/>
    </xf>
    <xf numFmtId="178" fontId="5" fillId="0" borderId="67" xfId="0" applyNumberFormat="1" applyFont="1" applyFill="1" applyBorder="1" applyAlignment="1">
      <alignment horizontal="center" vertical="center"/>
    </xf>
    <xf numFmtId="178" fontId="5" fillId="0" borderId="63" xfId="0" applyNumberFormat="1" applyFont="1" applyFill="1" applyBorder="1" applyAlignment="1">
      <alignment horizontal="center" vertical="center"/>
    </xf>
    <xf numFmtId="178" fontId="5" fillId="0" borderId="69" xfId="0" applyNumberFormat="1" applyFont="1" applyFill="1" applyBorder="1" applyAlignment="1">
      <alignment horizontal="center" vertical="center"/>
    </xf>
    <xf numFmtId="178" fontId="5" fillId="0" borderId="70" xfId="0" applyNumberFormat="1" applyFont="1" applyFill="1" applyBorder="1" applyAlignment="1">
      <alignment horizontal="center" vertical="center"/>
    </xf>
    <xf numFmtId="1" fontId="5" fillId="0" borderId="70" xfId="0" applyNumberFormat="1" applyFont="1" applyFill="1" applyBorder="1" applyAlignment="1">
      <alignment horizontal="center" vertical="center"/>
    </xf>
    <xf numFmtId="1" fontId="5" fillId="0" borderId="65" xfId="0" applyNumberFormat="1" applyFont="1" applyFill="1" applyBorder="1" applyAlignment="1">
      <alignment horizontal="center" vertical="center"/>
    </xf>
    <xf numFmtId="1" fontId="5" fillId="0" borderId="63" xfId="0" applyNumberFormat="1" applyFont="1" applyFill="1" applyBorder="1" applyAlignment="1">
      <alignment horizontal="center" vertical="center"/>
    </xf>
    <xf numFmtId="1" fontId="5" fillId="0" borderId="69" xfId="0" applyNumberFormat="1" applyFont="1" applyFill="1" applyBorder="1" applyAlignment="1">
      <alignment horizontal="center" vertical="center"/>
    </xf>
    <xf numFmtId="1" fontId="5" fillId="0" borderId="68" xfId="0" applyNumberFormat="1" applyFont="1" applyFill="1" applyBorder="1" applyAlignment="1">
      <alignment horizontal="center" vertical="center"/>
    </xf>
    <xf numFmtId="178" fontId="6" fillId="0" borderId="70" xfId="0" applyNumberFormat="1" applyFont="1" applyFill="1" applyBorder="1" applyAlignment="1">
      <alignment horizontal="center" vertical="center"/>
    </xf>
    <xf numFmtId="1" fontId="6" fillId="0" borderId="70" xfId="0" applyNumberFormat="1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178" fontId="5" fillId="0" borderId="57" xfId="0" applyNumberFormat="1" applyFont="1" applyFill="1" applyBorder="1" applyAlignment="1">
      <alignment horizontal="center" vertical="center"/>
    </xf>
    <xf numFmtId="178" fontId="5" fillId="0" borderId="54" xfId="0" applyNumberFormat="1" applyFont="1" applyFill="1" applyBorder="1" applyAlignment="1">
      <alignment horizontal="center" vertical="center"/>
    </xf>
    <xf numFmtId="178" fontId="5" fillId="0" borderId="56" xfId="0" applyNumberFormat="1" applyFont="1" applyFill="1" applyBorder="1" applyAlignment="1">
      <alignment horizontal="center" vertical="center"/>
    </xf>
    <xf numFmtId="178" fontId="5" fillId="0" borderId="72" xfId="0" applyNumberFormat="1" applyFont="1" applyFill="1" applyBorder="1" applyAlignment="1">
      <alignment horizontal="center" vertical="center"/>
    </xf>
    <xf numFmtId="1" fontId="6" fillId="0" borderId="60" xfId="0" applyNumberFormat="1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30" xfId="0" applyFont="1" applyFill="1" applyBorder="1" applyAlignment="1">
      <alignment horizontal="center" vertical="center" wrapText="1"/>
    </xf>
    <xf numFmtId="56" fontId="1" fillId="0" borderId="30" xfId="0" applyNumberFormat="1" applyFont="1" applyFill="1" applyBorder="1" applyAlignment="1">
      <alignment horizontal="center" vertical="center" wrapText="1"/>
    </xf>
    <xf numFmtId="1" fontId="5" fillId="0" borderId="44" xfId="0" applyNumberFormat="1" applyFont="1" applyFill="1" applyBorder="1" applyAlignment="1">
      <alignment horizontal="center" vertical="center"/>
    </xf>
    <xf numFmtId="1" fontId="6" fillId="0" borderId="36" xfId="0" applyNumberFormat="1" applyFont="1" applyFill="1" applyBorder="1" applyAlignment="1">
      <alignment horizontal="center" vertical="center"/>
    </xf>
    <xf numFmtId="0" fontId="1" fillId="0" borderId="75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left" vertical="center" wrapText="1"/>
    </xf>
    <xf numFmtId="178" fontId="5" fillId="0" borderId="76" xfId="0" applyNumberFormat="1" applyFont="1" applyFill="1" applyBorder="1" applyAlignment="1">
      <alignment horizontal="center" vertical="center" wrapText="1"/>
    </xf>
    <xf numFmtId="178" fontId="5" fillId="0" borderId="77" xfId="0" applyNumberFormat="1" applyFont="1" applyFill="1" applyBorder="1" applyAlignment="1">
      <alignment horizontal="center" vertical="center" wrapText="1"/>
    </xf>
    <xf numFmtId="178" fontId="5" fillId="0" borderId="78" xfId="0" applyNumberFormat="1" applyFont="1" applyFill="1" applyBorder="1" applyAlignment="1">
      <alignment horizontal="center" vertical="center"/>
    </xf>
    <xf numFmtId="178" fontId="5" fillId="0" borderId="79" xfId="0" applyNumberFormat="1" applyFont="1" applyFill="1" applyBorder="1" applyAlignment="1">
      <alignment horizontal="center" vertical="center"/>
    </xf>
    <xf numFmtId="178" fontId="5" fillId="0" borderId="75" xfId="0" applyNumberFormat="1" applyFont="1" applyFill="1" applyBorder="1" applyAlignment="1">
      <alignment horizontal="center" vertical="center"/>
    </xf>
    <xf numFmtId="178" fontId="5" fillId="0" borderId="80" xfId="0" applyNumberFormat="1" applyFont="1" applyFill="1" applyBorder="1" applyAlignment="1">
      <alignment horizontal="center" vertical="center"/>
    </xf>
    <xf numFmtId="178" fontId="5" fillId="0" borderId="76" xfId="0" applyNumberFormat="1" applyFont="1" applyFill="1" applyBorder="1" applyAlignment="1">
      <alignment horizontal="center" vertical="center"/>
    </xf>
    <xf numFmtId="1" fontId="5" fillId="0" borderId="75" xfId="0" applyNumberFormat="1" applyFont="1" applyFill="1" applyBorder="1" applyAlignment="1">
      <alignment horizontal="center" vertical="center"/>
    </xf>
    <xf numFmtId="1" fontId="5" fillId="0" borderId="80" xfId="0" applyNumberFormat="1" applyFont="1" applyFill="1" applyBorder="1" applyAlignment="1">
      <alignment horizontal="center" vertical="center"/>
    </xf>
    <xf numFmtId="1" fontId="5" fillId="0" borderId="82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/>
    </xf>
    <xf numFmtId="1" fontId="6" fillId="0" borderId="82" xfId="0" applyNumberFormat="1" applyFont="1" applyFill="1" applyBorder="1" applyAlignment="1">
      <alignment horizontal="center" vertical="center"/>
    </xf>
    <xf numFmtId="178" fontId="5" fillId="0" borderId="57" xfId="0" applyNumberFormat="1" applyFont="1" applyFill="1" applyBorder="1" applyAlignment="1">
      <alignment horizontal="center" vertical="center" wrapText="1"/>
    </xf>
    <xf numFmtId="178" fontId="5" fillId="0" borderId="55" xfId="0" applyNumberFormat="1" applyFont="1" applyFill="1" applyBorder="1" applyAlignment="1">
      <alignment horizontal="center" vertical="center" wrapText="1"/>
    </xf>
    <xf numFmtId="178" fontId="5" fillId="0" borderId="58" xfId="0" applyNumberFormat="1" applyFont="1" applyFill="1" applyBorder="1" applyAlignment="1">
      <alignment horizontal="center" vertical="center" wrapText="1"/>
    </xf>
    <xf numFmtId="178" fontId="5" fillId="0" borderId="56" xfId="0" applyNumberFormat="1" applyFont="1" applyFill="1" applyBorder="1" applyAlignment="1">
      <alignment horizontal="center" vertical="center" wrapText="1"/>
    </xf>
    <xf numFmtId="178" fontId="5" fillId="0" borderId="72" xfId="0" applyNumberFormat="1" applyFont="1" applyFill="1" applyBorder="1" applyAlignment="1">
      <alignment horizontal="center" vertical="center" wrapText="1"/>
    </xf>
    <xf numFmtId="178" fontId="5" fillId="0" borderId="60" xfId="0" applyNumberFormat="1" applyFont="1" applyFill="1" applyBorder="1" applyAlignment="1">
      <alignment horizontal="center" vertical="center" wrapText="1"/>
    </xf>
    <xf numFmtId="180" fontId="5" fillId="0" borderId="60" xfId="0" applyNumberFormat="1" applyFont="1" applyFill="1" applyBorder="1" applyAlignment="1">
      <alignment horizontal="center" vertical="center" wrapText="1"/>
    </xf>
    <xf numFmtId="180" fontId="5" fillId="0" borderId="55" xfId="0" applyNumberFormat="1" applyFont="1" applyFill="1" applyBorder="1" applyAlignment="1">
      <alignment horizontal="center" vertical="center" wrapText="1"/>
    </xf>
    <xf numFmtId="180" fontId="5" fillId="0" borderId="56" xfId="0" applyNumberFormat="1" applyFont="1" applyFill="1" applyBorder="1" applyAlignment="1">
      <alignment horizontal="center" vertical="center" wrapText="1"/>
    </xf>
    <xf numFmtId="180" fontId="5" fillId="0" borderId="72" xfId="0" applyNumberFormat="1" applyFont="1" applyFill="1" applyBorder="1" applyAlignment="1">
      <alignment horizontal="center" vertical="center" wrapText="1"/>
    </xf>
    <xf numFmtId="1" fontId="5" fillId="0" borderId="72" xfId="0" applyNumberFormat="1" applyFont="1" applyFill="1" applyBorder="1" applyAlignment="1">
      <alignment horizontal="center" vertical="center" wrapText="1"/>
    </xf>
    <xf numFmtId="178" fontId="6" fillId="0" borderId="6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56" fontId="6" fillId="0" borderId="30" xfId="0" applyNumberFormat="1" applyFont="1" applyFill="1" applyBorder="1" applyAlignment="1">
      <alignment horizontal="left" vertical="center" wrapText="1"/>
    </xf>
    <xf numFmtId="178" fontId="5" fillId="0" borderId="64" xfId="0" applyNumberFormat="1" applyFont="1" applyFill="1" applyBorder="1" applyAlignment="1">
      <alignment horizontal="center" vertical="center" wrapText="1"/>
    </xf>
    <xf numFmtId="178" fontId="5" fillId="0" borderId="65" xfId="0" applyNumberFormat="1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/>
    </xf>
    <xf numFmtId="182" fontId="5" fillId="0" borderId="57" xfId="0" applyNumberFormat="1" applyFont="1" applyFill="1" applyBorder="1" applyAlignment="1">
      <alignment horizontal="center" vertical="center" wrapText="1"/>
    </xf>
    <xf numFmtId="182" fontId="5" fillId="0" borderId="55" xfId="0" applyNumberFormat="1" applyFont="1" applyFill="1" applyBorder="1" applyAlignment="1">
      <alignment horizontal="center" vertical="center" wrapText="1"/>
    </xf>
    <xf numFmtId="1" fontId="5" fillId="0" borderId="60" xfId="0" applyNumberFormat="1" applyFont="1" applyFill="1" applyBorder="1" applyAlignment="1">
      <alignment horizontal="center" vertical="center" wrapText="1"/>
    </xf>
    <xf numFmtId="1" fontId="5" fillId="0" borderId="55" xfId="0" applyNumberFormat="1" applyFont="1" applyFill="1" applyBorder="1" applyAlignment="1">
      <alignment horizontal="center" vertical="center" wrapText="1"/>
    </xf>
    <xf numFmtId="1" fontId="5" fillId="0" borderId="56" xfId="0" applyNumberFormat="1" applyFont="1" applyFill="1" applyBorder="1" applyAlignment="1">
      <alignment horizontal="center" vertical="center" wrapText="1"/>
    </xf>
    <xf numFmtId="178" fontId="5" fillId="0" borderId="61" xfId="0" applyNumberFormat="1" applyFont="1" applyFill="1" applyBorder="1" applyAlignment="1">
      <alignment horizontal="center" vertical="center" wrapText="1"/>
    </xf>
    <xf numFmtId="178" fontId="5" fillId="0" borderId="6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8" fontId="5" fillId="0" borderId="32" xfId="0" applyNumberFormat="1" applyFont="1" applyFill="1" applyBorder="1" applyAlignment="1">
      <alignment horizontal="center" vertical="center" wrapText="1"/>
    </xf>
    <xf numFmtId="182" fontId="5" fillId="0" borderId="39" xfId="0" applyNumberFormat="1" applyFont="1" applyFill="1" applyBorder="1" applyAlignment="1">
      <alignment horizontal="center" vertical="center"/>
    </xf>
    <xf numFmtId="182" fontId="5" fillId="0" borderId="40" xfId="0" applyNumberFormat="1" applyFont="1" applyFill="1" applyBorder="1" applyAlignment="1">
      <alignment horizontal="center" vertical="center"/>
    </xf>
    <xf numFmtId="182" fontId="5" fillId="0" borderId="41" xfId="0" applyNumberFormat="1" applyFont="1" applyFill="1" applyBorder="1" applyAlignment="1">
      <alignment horizontal="center" vertical="center"/>
    </xf>
    <xf numFmtId="1" fontId="6" fillId="0" borderId="32" xfId="0" applyNumberFormat="1" applyFont="1" applyFill="1" applyBorder="1" applyAlignment="1">
      <alignment horizontal="center" vertical="center"/>
    </xf>
    <xf numFmtId="178" fontId="5" fillId="0" borderId="36" xfId="0" applyNumberFormat="1" applyFont="1" applyFill="1" applyBorder="1" applyAlignment="1">
      <alignment horizontal="center" vertical="center" wrapText="1"/>
    </xf>
    <xf numFmtId="178" fontId="5" fillId="0" borderId="52" xfId="0" applyNumberFormat="1" applyFont="1" applyFill="1" applyBorder="1" applyAlignment="1">
      <alignment horizontal="center" vertical="center" wrapText="1"/>
    </xf>
    <xf numFmtId="178" fontId="5" fillId="0" borderId="51" xfId="0" applyNumberFormat="1" applyFont="1" applyFill="1" applyBorder="1" applyAlignment="1">
      <alignment horizontal="center" vertical="center"/>
    </xf>
    <xf numFmtId="178" fontId="5" fillId="0" borderId="82" xfId="0" applyNumberFormat="1" applyFont="1" applyFill="1" applyBorder="1" applyAlignment="1">
      <alignment horizontal="center" vertical="center" wrapText="1"/>
    </xf>
    <xf numFmtId="178" fontId="5" fillId="0" borderId="82" xfId="0" applyNumberFormat="1" applyFont="1" applyFill="1" applyBorder="1" applyAlignment="1">
      <alignment horizontal="center" vertical="center"/>
    </xf>
    <xf numFmtId="178" fontId="5" fillId="0" borderId="77" xfId="0" applyNumberFormat="1" applyFont="1" applyFill="1" applyBorder="1" applyAlignment="1">
      <alignment horizontal="center" vertical="center"/>
    </xf>
    <xf numFmtId="1" fontId="5" fillId="0" borderId="77" xfId="0" applyNumberFormat="1" applyFont="1" applyFill="1" applyBorder="1" applyAlignment="1">
      <alignment horizontal="center" vertical="center"/>
    </xf>
    <xf numFmtId="178" fontId="6" fillId="0" borderId="82" xfId="0" applyNumberFormat="1" applyFont="1" applyFill="1" applyBorder="1" applyAlignment="1">
      <alignment horizontal="center" vertical="center"/>
    </xf>
    <xf numFmtId="56" fontId="1" fillId="3" borderId="63" xfId="0" applyNumberFormat="1" applyFont="1" applyFill="1" applyBorder="1" applyAlignment="1">
      <alignment horizontal="center" vertical="center" wrapText="1"/>
    </xf>
    <xf numFmtId="0" fontId="6" fillId="3" borderId="63" xfId="0" applyNumberFormat="1" applyFont="1" applyFill="1" applyBorder="1" applyAlignment="1">
      <alignment horizontal="center" vertical="center" wrapText="1"/>
    </xf>
    <xf numFmtId="178" fontId="5" fillId="3" borderId="64" xfId="0" applyNumberFormat="1" applyFont="1" applyFill="1" applyBorder="1" applyAlignment="1">
      <alignment horizontal="center" vertical="center" wrapText="1"/>
    </xf>
    <xf numFmtId="178" fontId="5" fillId="3" borderId="65" xfId="0" applyNumberFormat="1" applyFont="1" applyFill="1" applyBorder="1" applyAlignment="1">
      <alignment horizontal="center" vertical="center" wrapText="1"/>
    </xf>
    <xf numFmtId="178" fontId="5" fillId="3" borderId="70" xfId="0" applyNumberFormat="1" applyFont="1" applyFill="1" applyBorder="1" applyAlignment="1">
      <alignment horizontal="center" vertical="center" wrapText="1"/>
    </xf>
    <xf numFmtId="178" fontId="5" fillId="3" borderId="70" xfId="0" applyNumberFormat="1" applyFont="1" applyFill="1" applyBorder="1" applyAlignment="1">
      <alignment horizontal="center" vertical="center"/>
    </xf>
    <xf numFmtId="178" fontId="5" fillId="3" borderId="71" xfId="0" applyNumberFormat="1" applyFont="1" applyFill="1" applyBorder="1" applyAlignment="1">
      <alignment horizontal="center" vertical="center"/>
    </xf>
    <xf numFmtId="178" fontId="5" fillId="3" borderId="69" xfId="0" applyNumberFormat="1" applyFont="1" applyFill="1" applyBorder="1" applyAlignment="1">
      <alignment horizontal="center" vertical="center"/>
    </xf>
    <xf numFmtId="182" fontId="5" fillId="3" borderId="64" xfId="0" applyNumberFormat="1" applyFont="1" applyFill="1" applyBorder="1" applyAlignment="1">
      <alignment horizontal="center" vertical="center"/>
    </xf>
    <xf numFmtId="1" fontId="5" fillId="3" borderId="70" xfId="0" applyNumberFormat="1" applyFont="1" applyFill="1" applyBorder="1" applyAlignment="1">
      <alignment horizontal="center" vertical="center"/>
    </xf>
    <xf numFmtId="1" fontId="5" fillId="3" borderId="65" xfId="0" applyNumberFormat="1" applyFont="1" applyFill="1" applyBorder="1" applyAlignment="1">
      <alignment horizontal="center" vertical="center"/>
    </xf>
    <xf numFmtId="1" fontId="5" fillId="3" borderId="63" xfId="0" applyNumberFormat="1" applyFont="1" applyFill="1" applyBorder="1" applyAlignment="1">
      <alignment horizontal="center" vertical="center"/>
    </xf>
    <xf numFmtId="1" fontId="5" fillId="3" borderId="69" xfId="0" applyNumberFormat="1" applyFont="1" applyFill="1" applyBorder="1" applyAlignment="1">
      <alignment horizontal="center" vertical="center"/>
    </xf>
    <xf numFmtId="1" fontId="5" fillId="3" borderId="71" xfId="0" applyNumberFormat="1" applyFont="1" applyFill="1" applyBorder="1" applyAlignment="1">
      <alignment horizontal="center" vertical="center"/>
    </xf>
    <xf numFmtId="178" fontId="5" fillId="3" borderId="63" xfId="0" applyNumberFormat="1" applyFont="1" applyFill="1" applyBorder="1" applyAlignment="1">
      <alignment horizontal="center" vertical="center"/>
    </xf>
    <xf numFmtId="182" fontId="5" fillId="3" borderId="67" xfId="0" applyNumberFormat="1" applyFont="1" applyFill="1" applyBorder="1" applyAlignment="1">
      <alignment horizontal="center" vertical="center"/>
    </xf>
    <xf numFmtId="178" fontId="6" fillId="3" borderId="70" xfId="0" applyNumberFormat="1" applyFont="1" applyFill="1" applyBorder="1" applyAlignment="1">
      <alignment horizontal="center" vertical="center"/>
    </xf>
    <xf numFmtId="1" fontId="6" fillId="3" borderId="70" xfId="0" applyNumberFormat="1" applyFont="1" applyFill="1" applyBorder="1" applyAlignment="1">
      <alignment horizontal="center" vertical="center"/>
    </xf>
    <xf numFmtId="182" fontId="5" fillId="0" borderId="60" xfId="0" applyNumberFormat="1" applyFont="1" applyFill="1" applyBorder="1" applyAlignment="1">
      <alignment horizontal="center" vertical="center" wrapText="1"/>
    </xf>
    <xf numFmtId="178" fontId="5" fillId="0" borderId="7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8" fontId="5" fillId="0" borderId="38" xfId="0" applyNumberFormat="1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left" vertical="center" wrapText="1"/>
    </xf>
    <xf numFmtId="1" fontId="6" fillId="0" borderId="52" xfId="0" applyNumberFormat="1" applyFont="1" applyFill="1" applyBorder="1" applyAlignment="1">
      <alignment horizontal="center" vertical="center"/>
    </xf>
    <xf numFmtId="178" fontId="5" fillId="0" borderId="79" xfId="0" applyNumberFormat="1" applyFont="1" applyFill="1" applyBorder="1" applyAlignment="1">
      <alignment horizontal="center" vertical="center" wrapText="1"/>
    </xf>
    <xf numFmtId="182" fontId="5" fillId="0" borderId="54" xfId="0" applyNumberFormat="1" applyFont="1" applyFill="1" applyBorder="1" applyAlignment="1">
      <alignment horizontal="center" vertical="center" wrapText="1"/>
    </xf>
    <xf numFmtId="182" fontId="5" fillId="0" borderId="58" xfId="0" applyNumberFormat="1" applyFont="1" applyFill="1" applyBorder="1" applyAlignment="1">
      <alignment horizontal="center" vertical="center" wrapText="1"/>
    </xf>
    <xf numFmtId="182" fontId="5" fillId="0" borderId="72" xfId="0" applyNumberFormat="1" applyFont="1" applyFill="1" applyBorder="1" applyAlignment="1">
      <alignment horizontal="center" vertical="center" wrapText="1"/>
    </xf>
    <xf numFmtId="182" fontId="5" fillId="0" borderId="56" xfId="0" applyNumberFormat="1" applyFont="1" applyFill="1" applyBorder="1" applyAlignment="1">
      <alignment horizontal="center" vertical="center" wrapText="1"/>
    </xf>
    <xf numFmtId="182" fontId="5" fillId="0" borderId="61" xfId="0" applyNumberFormat="1" applyFont="1" applyFill="1" applyBorder="1" applyAlignment="1">
      <alignment horizontal="center" vertical="center" wrapText="1"/>
    </xf>
    <xf numFmtId="182" fontId="6" fillId="0" borderId="6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/>
    </xf>
    <xf numFmtId="178" fontId="5" fillId="0" borderId="39" xfId="0" applyNumberFormat="1" applyFont="1" applyFill="1" applyBorder="1" applyAlignment="1">
      <alignment horizontal="center" vertical="center" wrapText="1"/>
    </xf>
    <xf numFmtId="178" fontId="5" fillId="0" borderId="33" xfId="0" applyNumberFormat="1" applyFont="1" applyFill="1" applyBorder="1" applyAlignment="1">
      <alignment horizontal="center" vertical="center" wrapText="1"/>
    </xf>
    <xf numFmtId="178" fontId="5" fillId="0" borderId="49" xfId="0" applyNumberFormat="1" applyFont="1" applyFill="1" applyBorder="1" applyAlignment="1">
      <alignment horizontal="center" vertical="center" wrapText="1"/>
    </xf>
    <xf numFmtId="178" fontId="5" fillId="0" borderId="26" xfId="0" applyNumberFormat="1" applyFont="1" applyFill="1" applyBorder="1" applyAlignment="1">
      <alignment horizontal="center" vertical="center" wrapText="1"/>
    </xf>
    <xf numFmtId="178" fontId="5" fillId="0" borderId="46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8" fontId="5" fillId="0" borderId="83" xfId="0" applyNumberFormat="1" applyFont="1" applyFill="1" applyBorder="1" applyAlignment="1">
      <alignment horizontal="center" vertical="center"/>
    </xf>
    <xf numFmtId="180" fontId="5" fillId="0" borderId="70" xfId="0" applyNumberFormat="1" applyFont="1" applyFill="1" applyBorder="1" applyAlignment="1">
      <alignment horizontal="center" vertical="center"/>
    </xf>
    <xf numFmtId="180" fontId="5" fillId="0" borderId="65" xfId="0" applyNumberFormat="1" applyFont="1" applyFill="1" applyBorder="1" applyAlignment="1">
      <alignment horizontal="center" vertical="center"/>
    </xf>
    <xf numFmtId="180" fontId="5" fillId="0" borderId="63" xfId="0" applyNumberFormat="1" applyFont="1" applyFill="1" applyBorder="1" applyAlignment="1">
      <alignment horizontal="center" vertical="center"/>
    </xf>
    <xf numFmtId="180" fontId="5" fillId="0" borderId="69" xfId="0" applyNumberFormat="1" applyFont="1" applyFill="1" applyBorder="1" applyAlignment="1">
      <alignment horizontal="center" vertical="center"/>
    </xf>
    <xf numFmtId="176" fontId="1" fillId="0" borderId="24" xfId="0" applyNumberFormat="1" applyFont="1" applyFill="1" applyBorder="1" applyAlignment="1">
      <alignment horizontal="center" vertical="center" wrapText="1"/>
    </xf>
    <xf numFmtId="176" fontId="1" fillId="0" borderId="50" xfId="0" applyNumberFormat="1" applyFont="1" applyFill="1" applyBorder="1" applyAlignment="1">
      <alignment horizontal="center" vertical="center" wrapText="1"/>
    </xf>
    <xf numFmtId="176" fontId="1" fillId="0" borderId="63" xfId="0" applyNumberFormat="1" applyFont="1" applyFill="1" applyBorder="1" applyAlignment="1">
      <alignment horizontal="center" vertical="center"/>
    </xf>
    <xf numFmtId="176" fontId="1" fillId="0" borderId="56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6" fontId="1" fillId="0" borderId="42" xfId="0" applyNumberFormat="1" applyFont="1" applyFill="1" applyBorder="1" applyAlignment="1">
      <alignment horizontal="center" vertical="center" wrapText="1"/>
    </xf>
    <xf numFmtId="176" fontId="1" fillId="3" borderId="65" xfId="0" applyNumberFormat="1" applyFont="1" applyFill="1" applyBorder="1" applyAlignment="1">
      <alignment horizontal="center" vertical="center" wrapText="1"/>
    </xf>
    <xf numFmtId="176" fontId="1" fillId="0" borderId="55" xfId="0" applyNumberFormat="1" applyFont="1" applyFill="1" applyBorder="1" applyAlignment="1">
      <alignment horizontal="center" vertical="center" wrapText="1"/>
    </xf>
    <xf numFmtId="176" fontId="1" fillId="0" borderId="55" xfId="1" applyNumberFormat="1" applyFont="1" applyFill="1" applyBorder="1" applyAlignment="1" applyProtection="1">
      <alignment horizontal="center" vertical="center"/>
    </xf>
    <xf numFmtId="176" fontId="1" fillId="0" borderId="47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63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right"/>
    </xf>
    <xf numFmtId="176" fontId="1" fillId="0" borderId="75" xfId="0" applyNumberFormat="1" applyFont="1" applyFill="1" applyBorder="1" applyAlignment="1">
      <alignment horizontal="center" vertical="center" wrapText="1"/>
    </xf>
    <xf numFmtId="176" fontId="1" fillId="0" borderId="36" xfId="0" applyNumberFormat="1" applyFont="1" applyFill="1" applyBorder="1" applyAlignment="1" applyProtection="1">
      <alignment horizontal="center" vertical="center"/>
    </xf>
    <xf numFmtId="176" fontId="1" fillId="0" borderId="36" xfId="0" applyNumberFormat="1" applyFont="1" applyFill="1" applyBorder="1" applyAlignment="1">
      <alignment horizontal="center" vertical="center"/>
    </xf>
    <xf numFmtId="176" fontId="1" fillId="0" borderId="52" xfId="0" applyNumberFormat="1" applyFont="1" applyFill="1" applyBorder="1" applyAlignment="1">
      <alignment horizontal="center" vertical="center"/>
    </xf>
    <xf numFmtId="176" fontId="1" fillId="3" borderId="70" xfId="0" applyNumberFormat="1" applyFont="1" applyFill="1" applyBorder="1" applyAlignment="1">
      <alignment horizontal="center" vertical="center"/>
    </xf>
    <xf numFmtId="176" fontId="1" fillId="3" borderId="67" xfId="0" applyNumberFormat="1" applyFont="1" applyFill="1" applyBorder="1" applyAlignment="1">
      <alignment horizontal="center" vertical="center"/>
    </xf>
    <xf numFmtId="176" fontId="1" fillId="0" borderId="60" xfId="0" applyNumberFormat="1" applyFont="1" applyFill="1" applyBorder="1" applyAlignment="1">
      <alignment horizontal="center" vertical="center" wrapText="1"/>
    </xf>
    <xf numFmtId="176" fontId="1" fillId="0" borderId="70" xfId="0" applyNumberFormat="1" applyFont="1" applyFill="1" applyBorder="1" applyAlignment="1">
      <alignment horizontal="center" vertical="center"/>
    </xf>
    <xf numFmtId="176" fontId="1" fillId="0" borderId="60" xfId="0" applyNumberFormat="1" applyFont="1" applyFill="1" applyBorder="1" applyAlignment="1">
      <alignment horizontal="center" vertical="center"/>
    </xf>
    <xf numFmtId="176" fontId="1" fillId="0" borderId="58" xfId="0" applyNumberFormat="1" applyFont="1" applyFill="1" applyBorder="1" applyAlignment="1">
      <alignment horizontal="center" vertical="center"/>
    </xf>
    <xf numFmtId="176" fontId="1" fillId="0" borderId="45" xfId="0" applyNumberFormat="1" applyFont="1" applyFill="1" applyBorder="1" applyAlignment="1">
      <alignment horizontal="center" vertical="center"/>
    </xf>
    <xf numFmtId="176" fontId="1" fillId="0" borderId="82" xfId="0" applyNumberFormat="1" applyFont="1" applyFill="1" applyBorder="1" applyAlignment="1">
      <alignment horizontal="center" vertical="center"/>
    </xf>
    <xf numFmtId="176" fontId="1" fillId="0" borderId="78" xfId="0" applyNumberFormat="1" applyFont="1" applyFill="1" applyBorder="1" applyAlignment="1">
      <alignment horizontal="center" vertical="center"/>
    </xf>
    <xf numFmtId="176" fontId="15" fillId="0" borderId="60" xfId="0" applyNumberFormat="1" applyFont="1" applyBorder="1" applyAlignment="1">
      <alignment horizontal="center" vertical="center"/>
    </xf>
    <xf numFmtId="0" fontId="1" fillId="3" borderId="66" xfId="0" applyNumberFormat="1" applyFont="1" applyFill="1" applyBorder="1" applyAlignment="1">
      <alignment horizontal="center" vertical="center"/>
    </xf>
    <xf numFmtId="0" fontId="1" fillId="3" borderId="63" xfId="0" applyNumberFormat="1" applyFont="1" applyFill="1" applyBorder="1" applyAlignment="1">
      <alignment horizontal="center" vertical="center"/>
    </xf>
    <xf numFmtId="0" fontId="0" fillId="0" borderId="53" xfId="0" applyBorder="1">
      <alignment vertical="center"/>
    </xf>
    <xf numFmtId="178" fontId="5" fillId="0" borderId="70" xfId="0" applyNumberFormat="1" applyFont="1" applyFill="1" applyBorder="1" applyAlignment="1">
      <alignment horizontal="center" vertical="center" wrapText="1"/>
    </xf>
    <xf numFmtId="56" fontId="1" fillId="0" borderId="63" xfId="0" applyNumberFormat="1" applyFont="1" applyFill="1" applyBorder="1" applyAlignment="1">
      <alignment horizontal="center" vertical="center" wrapText="1"/>
    </xf>
    <xf numFmtId="0" fontId="6" fillId="0" borderId="63" xfId="0" applyNumberFormat="1" applyFont="1" applyFill="1" applyBorder="1" applyAlignment="1">
      <alignment horizontal="center" vertical="center" wrapText="1"/>
    </xf>
    <xf numFmtId="176" fontId="1" fillId="0" borderId="65" xfId="0" applyNumberFormat="1" applyFont="1" applyFill="1" applyBorder="1" applyAlignment="1">
      <alignment horizontal="center" vertical="center" wrapText="1"/>
    </xf>
    <xf numFmtId="182" fontId="5" fillId="0" borderId="64" xfId="0" applyNumberFormat="1" applyFont="1" applyFill="1" applyBorder="1" applyAlignment="1">
      <alignment horizontal="center" vertical="center"/>
    </xf>
    <xf numFmtId="1" fontId="5" fillId="0" borderId="71" xfId="0" applyNumberFormat="1" applyFont="1" applyFill="1" applyBorder="1" applyAlignment="1">
      <alignment horizontal="center" vertical="center"/>
    </xf>
    <xf numFmtId="182" fontId="5" fillId="0" borderId="67" xfId="0" applyNumberFormat="1" applyFont="1" applyFill="1" applyBorder="1" applyAlignment="1">
      <alignment horizontal="center" vertical="center"/>
    </xf>
    <xf numFmtId="176" fontId="1" fillId="0" borderId="67" xfId="0" applyNumberFormat="1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 wrapText="1"/>
    </xf>
    <xf numFmtId="182" fontId="5" fillId="0" borderId="30" xfId="0" applyNumberFormat="1" applyFont="1" applyFill="1" applyBorder="1" applyAlignment="1">
      <alignment horizontal="center" vertical="center"/>
    </xf>
    <xf numFmtId="180" fontId="5" fillId="0" borderId="36" xfId="0" applyNumberFormat="1" applyFont="1" applyFill="1" applyBorder="1" applyAlignment="1">
      <alignment horizontal="center" vertical="center"/>
    </xf>
    <xf numFmtId="180" fontId="5" fillId="0" borderId="42" xfId="0" applyNumberFormat="1" applyFont="1" applyFill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177" fontId="6" fillId="0" borderId="52" xfId="0" applyNumberFormat="1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176" fontId="6" fillId="0" borderId="15" xfId="0" applyNumberFormat="1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177" fontId="6" fillId="0" borderId="20" xfId="0" applyNumberFormat="1" applyFont="1" applyBorder="1" applyAlignment="1">
      <alignment horizontal="center" vertical="center" shrinkToFit="1"/>
    </xf>
    <xf numFmtId="0" fontId="0" fillId="0" borderId="96" xfId="0" applyFont="1" applyFill="1" applyBorder="1" applyAlignment="1">
      <alignment horizontal="center" vertical="center" wrapText="1"/>
    </xf>
    <xf numFmtId="0" fontId="0" fillId="0" borderId="97" xfId="0" applyFont="1" applyFill="1" applyBorder="1" applyAlignment="1">
      <alignment horizontal="center" vertical="center"/>
    </xf>
    <xf numFmtId="177" fontId="6" fillId="0" borderId="13" xfId="0" applyNumberFormat="1" applyFont="1" applyBorder="1" applyAlignment="1">
      <alignment horizontal="center" vertical="center"/>
    </xf>
    <xf numFmtId="177" fontId="6" fillId="0" borderId="98" xfId="0" applyNumberFormat="1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top" shrinkToFit="1"/>
    </xf>
    <xf numFmtId="0" fontId="6" fillId="0" borderId="0" xfId="0" applyFont="1" applyBorder="1" applyAlignment="1">
      <alignment horizontal="center" vertical="top" shrinkToFit="1"/>
    </xf>
    <xf numFmtId="184" fontId="6" fillId="0" borderId="70" xfId="0" applyNumberFormat="1" applyFont="1" applyFill="1" applyBorder="1" applyAlignment="1">
      <alignment horizontal="center" vertical="center"/>
    </xf>
    <xf numFmtId="184" fontId="6" fillId="0" borderId="60" xfId="0" applyNumberFormat="1" applyFont="1" applyFill="1" applyBorder="1" applyAlignment="1">
      <alignment horizontal="center" vertical="center"/>
    </xf>
    <xf numFmtId="178" fontId="5" fillId="0" borderId="24" xfId="0" applyNumberFormat="1" applyFont="1" applyFill="1" applyBorder="1" applyAlignment="1">
      <alignment horizontal="right" vertical="center"/>
    </xf>
    <xf numFmtId="178" fontId="5" fillId="0" borderId="35" xfId="0" applyNumberFormat="1" applyFont="1" applyFill="1" applyBorder="1" applyAlignment="1">
      <alignment horizontal="right" vertical="center"/>
    </xf>
    <xf numFmtId="178" fontId="5" fillId="0" borderId="42" xfId="0" applyNumberFormat="1" applyFont="1" applyFill="1" applyBorder="1" applyAlignment="1">
      <alignment horizontal="right" vertical="center"/>
    </xf>
    <xf numFmtId="178" fontId="5" fillId="0" borderId="30" xfId="0" applyNumberFormat="1" applyFont="1" applyFill="1" applyBorder="1" applyAlignment="1">
      <alignment horizontal="right" vertical="center"/>
    </xf>
    <xf numFmtId="178" fontId="5" fillId="0" borderId="51" xfId="0" applyNumberFormat="1" applyFont="1" applyFill="1" applyBorder="1" applyAlignment="1">
      <alignment horizontal="right" vertical="center"/>
    </xf>
    <xf numFmtId="179" fontId="5" fillId="0" borderId="30" xfId="0" applyNumberFormat="1" applyFont="1" applyFill="1" applyBorder="1" applyAlignment="1">
      <alignment horizontal="right" vertical="center"/>
    </xf>
    <xf numFmtId="178" fontId="5" fillId="3" borderId="68" xfId="0" applyNumberFormat="1" applyFont="1" applyFill="1" applyBorder="1" applyAlignment="1">
      <alignment horizontal="right" vertical="center"/>
    </xf>
    <xf numFmtId="178" fontId="5" fillId="3" borderId="69" xfId="0" applyNumberFormat="1" applyFont="1" applyFill="1" applyBorder="1" applyAlignment="1">
      <alignment horizontal="right" vertical="center"/>
    </xf>
    <xf numFmtId="178" fontId="5" fillId="0" borderId="68" xfId="0" applyNumberFormat="1" applyFont="1" applyFill="1" applyBorder="1" applyAlignment="1">
      <alignment horizontal="right" vertical="center"/>
    </xf>
    <xf numFmtId="178" fontId="5" fillId="0" borderId="69" xfId="0" applyNumberFormat="1" applyFont="1" applyFill="1" applyBorder="1" applyAlignment="1">
      <alignment horizontal="right" vertical="center"/>
    </xf>
    <xf numFmtId="178" fontId="5" fillId="0" borderId="59" xfId="0" applyNumberFormat="1" applyFont="1" applyFill="1" applyBorder="1" applyAlignment="1">
      <alignment horizontal="right" vertical="center" wrapText="1"/>
    </xf>
    <xf numFmtId="178" fontId="5" fillId="0" borderId="72" xfId="0" applyNumberFormat="1" applyFont="1" applyFill="1" applyBorder="1" applyAlignment="1">
      <alignment horizontal="right" vertical="center" wrapText="1"/>
    </xf>
    <xf numFmtId="178" fontId="5" fillId="0" borderId="65" xfId="0" applyNumberFormat="1" applyFont="1" applyFill="1" applyBorder="1" applyAlignment="1">
      <alignment horizontal="right" vertical="center"/>
    </xf>
    <xf numFmtId="178" fontId="5" fillId="0" borderId="63" xfId="0" applyNumberFormat="1" applyFont="1" applyFill="1" applyBorder="1" applyAlignment="1">
      <alignment horizontal="right" vertical="center"/>
    </xf>
    <xf numFmtId="183" fontId="13" fillId="0" borderId="0" xfId="0" applyNumberFormat="1" applyFont="1" applyBorder="1" applyAlignment="1">
      <alignment horizontal="center"/>
    </xf>
    <xf numFmtId="0" fontId="0" fillId="0" borderId="97" xfId="0" applyFont="1" applyFill="1" applyBorder="1" applyAlignment="1">
      <alignment horizontal="center" vertical="center" wrapText="1"/>
    </xf>
    <xf numFmtId="178" fontId="5" fillId="4" borderId="38" xfId="0" applyNumberFormat="1" applyFont="1" applyFill="1" applyBorder="1" applyAlignment="1">
      <alignment horizontal="center" vertical="center"/>
    </xf>
    <xf numFmtId="177" fontId="6" fillId="0" borderId="83" xfId="0" applyNumberFormat="1" applyFont="1" applyBorder="1" applyAlignment="1">
      <alignment horizontal="center" vertical="center" shrinkToFit="1"/>
    </xf>
    <xf numFmtId="177" fontId="6" fillId="0" borderId="13" xfId="0" applyNumberFormat="1" applyFont="1" applyBorder="1" applyAlignment="1">
      <alignment horizontal="center" vertical="center" shrinkToFit="1"/>
    </xf>
    <xf numFmtId="176" fontId="1" fillId="0" borderId="102" xfId="0" applyNumberFormat="1" applyFont="1" applyFill="1" applyBorder="1" applyAlignment="1">
      <alignment horizontal="center" vertical="center" wrapText="1"/>
    </xf>
    <xf numFmtId="178" fontId="5" fillId="0" borderId="103" xfId="0" applyNumberFormat="1" applyFont="1" applyFill="1" applyBorder="1" applyAlignment="1">
      <alignment horizontal="center" vertical="center" wrapText="1"/>
    </xf>
    <xf numFmtId="178" fontId="5" fillId="0" borderId="104" xfId="0" applyNumberFormat="1" applyFont="1" applyFill="1" applyBorder="1" applyAlignment="1">
      <alignment horizontal="center" vertical="center" wrapText="1"/>
    </xf>
    <xf numFmtId="178" fontId="5" fillId="0" borderId="105" xfId="0" applyNumberFormat="1" applyFont="1" applyFill="1" applyBorder="1" applyAlignment="1">
      <alignment horizontal="center" vertical="center" wrapText="1"/>
    </xf>
    <xf numFmtId="178" fontId="5" fillId="0" borderId="102" xfId="0" applyNumberFormat="1" applyFont="1" applyFill="1" applyBorder="1" applyAlignment="1">
      <alignment horizontal="center" vertical="center"/>
    </xf>
    <xf numFmtId="178" fontId="5" fillId="0" borderId="106" xfId="0" applyNumberFormat="1" applyFont="1" applyFill="1" applyBorder="1" applyAlignment="1">
      <alignment horizontal="center" vertical="center"/>
    </xf>
    <xf numFmtId="178" fontId="5" fillId="0" borderId="104" xfId="0" applyNumberFormat="1" applyFont="1" applyFill="1" applyBorder="1" applyAlignment="1">
      <alignment horizontal="center" vertical="center"/>
    </xf>
    <xf numFmtId="178" fontId="5" fillId="0" borderId="101" xfId="0" applyNumberFormat="1" applyFont="1" applyFill="1" applyBorder="1" applyAlignment="1">
      <alignment horizontal="center" vertical="center"/>
    </xf>
    <xf numFmtId="176" fontId="1" fillId="0" borderId="109" xfId="0" applyNumberFormat="1" applyFont="1" applyFill="1" applyBorder="1" applyAlignment="1">
      <alignment horizontal="center" vertical="center"/>
    </xf>
    <xf numFmtId="176" fontId="1" fillId="0" borderId="111" xfId="0" applyNumberFormat="1" applyFont="1" applyFill="1" applyBorder="1" applyAlignment="1">
      <alignment horizontal="center" vertical="center" wrapText="1"/>
    </xf>
    <xf numFmtId="178" fontId="5" fillId="0" borderId="112" xfId="0" applyNumberFormat="1" applyFont="1" applyFill="1" applyBorder="1" applyAlignment="1">
      <alignment horizontal="center" vertical="center" wrapText="1"/>
    </xf>
    <xf numFmtId="178" fontId="5" fillId="0" borderId="113" xfId="0" applyNumberFormat="1" applyFont="1" applyFill="1" applyBorder="1" applyAlignment="1">
      <alignment horizontal="center" vertical="center" wrapText="1"/>
    </xf>
    <xf numFmtId="178" fontId="5" fillId="0" borderId="114" xfId="0" applyNumberFormat="1" applyFont="1" applyFill="1" applyBorder="1" applyAlignment="1">
      <alignment horizontal="center" vertical="center" wrapText="1"/>
    </xf>
    <xf numFmtId="178" fontId="5" fillId="0" borderId="111" xfId="0" applyNumberFormat="1" applyFont="1" applyFill="1" applyBorder="1" applyAlignment="1">
      <alignment horizontal="center" vertical="center"/>
    </xf>
    <xf numFmtId="178" fontId="5" fillId="0" borderId="115" xfId="0" applyNumberFormat="1" applyFont="1" applyFill="1" applyBorder="1" applyAlignment="1">
      <alignment horizontal="center" vertical="center"/>
    </xf>
    <xf numFmtId="178" fontId="5" fillId="0" borderId="113" xfId="0" applyNumberFormat="1" applyFont="1" applyFill="1" applyBorder="1" applyAlignment="1">
      <alignment horizontal="center" vertical="center"/>
    </xf>
    <xf numFmtId="178" fontId="5" fillId="0" borderId="110" xfId="0" applyNumberFormat="1" applyFont="1" applyFill="1" applyBorder="1" applyAlignment="1">
      <alignment horizontal="center" vertical="center"/>
    </xf>
    <xf numFmtId="178" fontId="5" fillId="0" borderId="117" xfId="0" applyNumberFormat="1" applyFont="1" applyFill="1" applyBorder="1" applyAlignment="1">
      <alignment horizontal="center" vertical="center"/>
    </xf>
    <xf numFmtId="178" fontId="5" fillId="0" borderId="112" xfId="0" applyNumberFormat="1" applyFont="1" applyFill="1" applyBorder="1" applyAlignment="1">
      <alignment horizontal="center" vertical="center"/>
    </xf>
    <xf numFmtId="176" fontId="1" fillId="0" borderId="118" xfId="0" applyNumberFormat="1" applyFont="1" applyFill="1" applyBorder="1" applyAlignment="1">
      <alignment horizontal="center" vertical="center"/>
    </xf>
    <xf numFmtId="178" fontId="5" fillId="0" borderId="105" xfId="0" applyNumberFormat="1" applyFont="1" applyFill="1" applyBorder="1" applyAlignment="1">
      <alignment horizontal="center" vertical="center"/>
    </xf>
    <xf numFmtId="178" fontId="5" fillId="0" borderId="114" xfId="0" applyNumberFormat="1" applyFont="1" applyFill="1" applyBorder="1" applyAlignment="1">
      <alignment horizontal="center" vertical="center"/>
    </xf>
    <xf numFmtId="176" fontId="1" fillId="2" borderId="88" xfId="0" applyNumberFormat="1" applyFont="1" applyFill="1" applyBorder="1" applyAlignment="1">
      <alignment horizontal="center" vertical="center" wrapText="1"/>
    </xf>
    <xf numFmtId="178" fontId="5" fillId="2" borderId="87" xfId="0" applyNumberFormat="1" applyFont="1" applyFill="1" applyBorder="1" applyAlignment="1">
      <alignment horizontal="center" vertical="center" wrapText="1"/>
    </xf>
    <xf numFmtId="178" fontId="5" fillId="2" borderId="89" xfId="0" applyNumberFormat="1" applyFont="1" applyFill="1" applyBorder="1" applyAlignment="1">
      <alignment horizontal="center" vertical="center" wrapText="1"/>
    </xf>
    <xf numFmtId="178" fontId="5" fillId="2" borderId="100" xfId="0" applyNumberFormat="1" applyFont="1" applyFill="1" applyBorder="1" applyAlignment="1">
      <alignment horizontal="center" vertical="center"/>
    </xf>
    <xf numFmtId="178" fontId="5" fillId="2" borderId="92" xfId="0" applyNumberFormat="1" applyFont="1" applyFill="1" applyBorder="1" applyAlignment="1">
      <alignment horizontal="center" vertical="center"/>
    </xf>
    <xf numFmtId="178" fontId="5" fillId="2" borderId="90" xfId="0" applyNumberFormat="1" applyFont="1" applyFill="1" applyBorder="1" applyAlignment="1">
      <alignment horizontal="center" vertical="center"/>
    </xf>
    <xf numFmtId="178" fontId="5" fillId="2" borderId="88" xfId="0" applyNumberFormat="1" applyFont="1" applyFill="1" applyBorder="1" applyAlignment="1">
      <alignment horizontal="center" vertical="center"/>
    </xf>
    <xf numFmtId="178" fontId="5" fillId="2" borderId="91" xfId="0" applyNumberFormat="1" applyFont="1" applyFill="1" applyBorder="1" applyAlignment="1">
      <alignment horizontal="center" vertical="center"/>
    </xf>
    <xf numFmtId="1" fontId="5" fillId="2" borderId="92" xfId="0" applyNumberFormat="1" applyFont="1" applyFill="1" applyBorder="1" applyAlignment="1">
      <alignment horizontal="center" vertical="center"/>
    </xf>
    <xf numFmtId="1" fontId="5" fillId="2" borderId="89" xfId="0" applyNumberFormat="1" applyFont="1" applyFill="1" applyBorder="1" applyAlignment="1">
      <alignment horizontal="center" vertical="center"/>
    </xf>
    <xf numFmtId="1" fontId="5" fillId="2" borderId="93" xfId="0" applyNumberFormat="1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 shrinkToFit="1"/>
    </xf>
    <xf numFmtId="178" fontId="5" fillId="2" borderId="87" xfId="0" applyNumberFormat="1" applyFont="1" applyFill="1" applyBorder="1" applyAlignment="1">
      <alignment horizontal="center" vertical="center"/>
    </xf>
    <xf numFmtId="0" fontId="0" fillId="5" borderId="53" xfId="0" applyFill="1" applyBorder="1">
      <alignment vertical="center"/>
    </xf>
    <xf numFmtId="0" fontId="0" fillId="5" borderId="0" xfId="0" applyFill="1" applyBorder="1">
      <alignment vertical="center"/>
    </xf>
    <xf numFmtId="0" fontId="0" fillId="5" borderId="0" xfId="0" applyFill="1">
      <alignment vertical="center"/>
    </xf>
    <xf numFmtId="177" fontId="6" fillId="0" borderId="0" xfId="0" applyNumberFormat="1" applyFont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182" fontId="5" fillId="0" borderId="27" xfId="0" applyNumberFormat="1" applyFont="1" applyFill="1" applyBorder="1" applyAlignment="1">
      <alignment horizontal="center" vertical="center"/>
    </xf>
    <xf numFmtId="0" fontId="0" fillId="0" borderId="126" xfId="0" applyFont="1" applyFill="1" applyBorder="1" applyAlignment="1">
      <alignment horizontal="center" vertical="center" wrapText="1"/>
    </xf>
    <xf numFmtId="176" fontId="1" fillId="2" borderId="92" xfId="0" applyNumberFormat="1" applyFont="1" applyFill="1" applyBorder="1" applyAlignment="1" applyProtection="1">
      <alignment horizontal="center" vertical="center"/>
    </xf>
    <xf numFmtId="0" fontId="6" fillId="2" borderId="92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Continuous" vertical="center" shrinkToFit="1"/>
    </xf>
    <xf numFmtId="0" fontId="6" fillId="0" borderId="94" xfId="0" applyFont="1" applyBorder="1" applyAlignment="1">
      <alignment horizontal="centerContinuous" vertical="center" shrinkToFit="1"/>
    </xf>
    <xf numFmtId="0" fontId="1" fillId="4" borderId="0" xfId="0" applyFont="1" applyFill="1" applyAlignment="1"/>
    <xf numFmtId="56" fontId="1" fillId="4" borderId="63" xfId="0" applyNumberFormat="1" applyFont="1" applyFill="1" applyBorder="1" applyAlignment="1">
      <alignment horizontal="center" vertical="center" wrapText="1"/>
    </xf>
    <xf numFmtId="56" fontId="6" fillId="4" borderId="65" xfId="0" applyNumberFormat="1" applyFont="1" applyFill="1" applyBorder="1" applyAlignment="1">
      <alignment horizontal="left" vertical="center" wrapText="1"/>
    </xf>
    <xf numFmtId="176" fontId="1" fillId="4" borderId="62" xfId="0" applyNumberFormat="1" applyFont="1" applyFill="1" applyBorder="1" applyAlignment="1">
      <alignment horizontal="center" vertical="center" wrapText="1"/>
    </xf>
    <xf numFmtId="178" fontId="5" fillId="4" borderId="64" xfId="0" applyNumberFormat="1" applyFont="1" applyFill="1" applyBorder="1" applyAlignment="1">
      <alignment horizontal="center" vertical="center" wrapText="1"/>
    </xf>
    <xf numFmtId="178" fontId="5" fillId="4" borderId="65" xfId="0" applyNumberFormat="1" applyFont="1" applyFill="1" applyBorder="1" applyAlignment="1">
      <alignment horizontal="center" vertical="center" wrapText="1"/>
    </xf>
    <xf numFmtId="178" fontId="5" fillId="4" borderId="71" xfId="0" applyNumberFormat="1" applyFont="1" applyFill="1" applyBorder="1" applyAlignment="1">
      <alignment horizontal="center" vertical="center"/>
    </xf>
    <xf numFmtId="178" fontId="5" fillId="4" borderId="64" xfId="0" applyNumberFormat="1" applyFont="1" applyFill="1" applyBorder="1" applyAlignment="1">
      <alignment horizontal="center" vertical="center"/>
    </xf>
    <xf numFmtId="178" fontId="5" fillId="4" borderId="66" xfId="0" applyNumberFormat="1" applyFont="1" applyFill="1" applyBorder="1" applyAlignment="1">
      <alignment horizontal="center" vertical="center"/>
    </xf>
    <xf numFmtId="178" fontId="5" fillId="4" borderId="63" xfId="0" applyNumberFormat="1" applyFont="1" applyFill="1" applyBorder="1" applyAlignment="1">
      <alignment horizontal="center" vertical="center"/>
    </xf>
    <xf numFmtId="178" fontId="5" fillId="4" borderId="68" xfId="0" applyNumberFormat="1" applyFont="1" applyFill="1" applyBorder="1" applyAlignment="1">
      <alignment horizontal="center" vertical="center"/>
    </xf>
    <xf numFmtId="178" fontId="5" fillId="4" borderId="56" xfId="0" applyNumberFormat="1" applyFont="1" applyFill="1" applyBorder="1" applyAlignment="1">
      <alignment horizontal="center" vertical="center"/>
    </xf>
    <xf numFmtId="178" fontId="5" fillId="4" borderId="69" xfId="0" applyNumberFormat="1" applyFont="1" applyFill="1" applyBorder="1" applyAlignment="1">
      <alignment horizontal="center" vertical="center"/>
    </xf>
    <xf numFmtId="178" fontId="5" fillId="4" borderId="70" xfId="0" applyNumberFormat="1" applyFont="1" applyFill="1" applyBorder="1" applyAlignment="1">
      <alignment horizontal="center" vertical="center"/>
    </xf>
    <xf numFmtId="178" fontId="5" fillId="4" borderId="65" xfId="0" applyNumberFormat="1" applyFont="1" applyFill="1" applyBorder="1" applyAlignment="1">
      <alignment horizontal="center" vertical="center"/>
    </xf>
    <xf numFmtId="1" fontId="5" fillId="4" borderId="70" xfId="0" applyNumberFormat="1" applyFont="1" applyFill="1" applyBorder="1" applyAlignment="1">
      <alignment horizontal="center" vertical="center"/>
    </xf>
    <xf numFmtId="1" fontId="5" fillId="4" borderId="65" xfId="0" applyNumberFormat="1" applyFont="1" applyFill="1" applyBorder="1" applyAlignment="1">
      <alignment horizontal="center" vertical="center"/>
    </xf>
    <xf numFmtId="1" fontId="5" fillId="4" borderId="68" xfId="0" applyNumberFormat="1" applyFont="1" applyFill="1" applyBorder="1" applyAlignment="1">
      <alignment horizontal="center" vertical="center"/>
    </xf>
    <xf numFmtId="176" fontId="1" fillId="4" borderId="71" xfId="0" applyNumberFormat="1" applyFont="1" applyFill="1" applyBorder="1" applyAlignment="1" applyProtection="1">
      <alignment horizontal="center" vertical="center"/>
    </xf>
    <xf numFmtId="0" fontId="6" fillId="4" borderId="71" xfId="0" applyNumberFormat="1" applyFont="1" applyFill="1" applyBorder="1" applyAlignment="1">
      <alignment horizontal="center" vertical="center"/>
    </xf>
    <xf numFmtId="0" fontId="6" fillId="4" borderId="70" xfId="0" applyNumberFormat="1" applyFont="1" applyFill="1" applyBorder="1" applyAlignment="1">
      <alignment horizontal="center" vertical="center"/>
    </xf>
    <xf numFmtId="0" fontId="6" fillId="4" borderId="65" xfId="0" applyNumberFormat="1" applyFont="1" applyFill="1" applyBorder="1" applyAlignment="1">
      <alignment horizontal="center" vertical="center" wrapText="1"/>
    </xf>
    <xf numFmtId="176" fontId="1" fillId="4" borderId="56" xfId="0" applyNumberFormat="1" applyFont="1" applyFill="1" applyBorder="1" applyAlignment="1">
      <alignment horizontal="center" vertical="center" wrapText="1"/>
    </xf>
    <xf numFmtId="182" fontId="5" fillId="4" borderId="64" xfId="0" applyNumberFormat="1" applyFont="1" applyFill="1" applyBorder="1" applyAlignment="1">
      <alignment horizontal="center" vertical="center" wrapText="1"/>
    </xf>
    <xf numFmtId="182" fontId="5" fillId="4" borderId="65" xfId="0" applyNumberFormat="1" applyFont="1" applyFill="1" applyBorder="1" applyAlignment="1">
      <alignment horizontal="center" vertical="center" wrapText="1"/>
    </xf>
    <xf numFmtId="178" fontId="5" fillId="4" borderId="66" xfId="0" applyNumberFormat="1" applyFont="1" applyFill="1" applyBorder="1" applyAlignment="1">
      <alignment horizontal="center" vertical="center" wrapText="1"/>
    </xf>
    <xf numFmtId="178" fontId="5" fillId="4" borderId="63" xfId="0" applyNumberFormat="1" applyFont="1" applyFill="1" applyBorder="1" applyAlignment="1">
      <alignment horizontal="center" vertical="center" wrapText="1"/>
    </xf>
    <xf numFmtId="178" fontId="5" fillId="4" borderId="68" xfId="0" applyNumberFormat="1" applyFont="1" applyFill="1" applyBorder="1" applyAlignment="1">
      <alignment horizontal="center" vertical="center" wrapText="1"/>
    </xf>
    <xf numFmtId="178" fontId="5" fillId="4" borderId="69" xfId="0" applyNumberFormat="1" applyFont="1" applyFill="1" applyBorder="1" applyAlignment="1">
      <alignment horizontal="center" vertical="center" wrapText="1"/>
    </xf>
    <xf numFmtId="178" fontId="5" fillId="4" borderId="67" xfId="0" applyNumberFormat="1" applyFont="1" applyFill="1" applyBorder="1" applyAlignment="1">
      <alignment horizontal="center" vertical="center" wrapText="1"/>
    </xf>
    <xf numFmtId="178" fontId="5" fillId="4" borderId="70" xfId="0" applyNumberFormat="1" applyFont="1" applyFill="1" applyBorder="1" applyAlignment="1">
      <alignment horizontal="center" vertical="center" wrapText="1"/>
    </xf>
    <xf numFmtId="1" fontId="5" fillId="4" borderId="70" xfId="0" applyNumberFormat="1" applyFont="1" applyFill="1" applyBorder="1" applyAlignment="1">
      <alignment horizontal="center" vertical="center" wrapText="1"/>
    </xf>
    <xf numFmtId="1" fontId="5" fillId="4" borderId="66" xfId="0" applyNumberFormat="1" applyFont="1" applyFill="1" applyBorder="1" applyAlignment="1">
      <alignment horizontal="center" vertical="center" wrapText="1"/>
    </xf>
    <xf numFmtId="1" fontId="5" fillId="4" borderId="63" xfId="0" applyNumberFormat="1" applyFont="1" applyFill="1" applyBorder="1" applyAlignment="1">
      <alignment horizontal="center" vertical="center" wrapText="1"/>
    </xf>
    <xf numFmtId="1" fontId="5" fillId="4" borderId="68" xfId="0" applyNumberFormat="1" applyFont="1" applyFill="1" applyBorder="1" applyAlignment="1">
      <alignment horizontal="center" vertical="center" wrapText="1"/>
    </xf>
    <xf numFmtId="176" fontId="1" fillId="4" borderId="66" xfId="0" applyNumberFormat="1" applyFont="1" applyFill="1" applyBorder="1" applyAlignment="1">
      <alignment horizontal="center" vertical="center" wrapText="1"/>
    </xf>
    <xf numFmtId="0" fontId="1" fillId="4" borderId="56" xfId="0" applyFont="1" applyFill="1" applyBorder="1" applyAlignment="1">
      <alignment horizontal="center" vertical="center" wrapText="1"/>
    </xf>
    <xf numFmtId="0" fontId="1" fillId="4" borderId="55" xfId="0" applyFont="1" applyFill="1" applyBorder="1" applyAlignment="1">
      <alignment horizontal="center" vertical="center" wrapText="1"/>
    </xf>
    <xf numFmtId="182" fontId="5" fillId="4" borderId="57" xfId="0" applyNumberFormat="1" applyFont="1" applyFill="1" applyBorder="1" applyAlignment="1">
      <alignment horizontal="center" vertical="center" wrapText="1"/>
    </xf>
    <xf numFmtId="178" fontId="5" fillId="4" borderId="61" xfId="0" applyNumberFormat="1" applyFont="1" applyFill="1" applyBorder="1" applyAlignment="1">
      <alignment horizontal="center" vertical="center" wrapText="1"/>
    </xf>
    <xf numFmtId="178" fontId="5" fillId="4" borderId="57" xfId="0" applyNumberFormat="1" applyFont="1" applyFill="1" applyBorder="1" applyAlignment="1">
      <alignment horizontal="center" vertical="center" wrapText="1"/>
    </xf>
    <xf numFmtId="178" fontId="5" fillId="4" borderId="54" xfId="0" applyNumberFormat="1" applyFont="1" applyFill="1" applyBorder="1" applyAlignment="1">
      <alignment horizontal="center"/>
    </xf>
    <xf numFmtId="178" fontId="5" fillId="4" borderId="56" xfId="0" applyNumberFormat="1" applyFont="1" applyFill="1" applyBorder="1" applyAlignment="1">
      <alignment horizontal="center"/>
    </xf>
    <xf numFmtId="178" fontId="5" fillId="4" borderId="72" xfId="0" applyNumberFormat="1" applyFont="1" applyFill="1" applyBorder="1" applyAlignment="1">
      <alignment horizontal="center"/>
    </xf>
    <xf numFmtId="178" fontId="5" fillId="4" borderId="64" xfId="0" applyNumberFormat="1" applyFont="1" applyFill="1" applyBorder="1" applyAlignment="1">
      <alignment horizontal="center"/>
    </xf>
    <xf numFmtId="178" fontId="5" fillId="4" borderId="57" xfId="0" applyNumberFormat="1" applyFont="1" applyFill="1" applyBorder="1" applyAlignment="1">
      <alignment horizontal="center"/>
    </xf>
    <xf numFmtId="1" fontId="5" fillId="4" borderId="56" xfId="0" applyNumberFormat="1" applyFont="1" applyFill="1" applyBorder="1" applyAlignment="1">
      <alignment horizontal="center" vertical="center"/>
    </xf>
    <xf numFmtId="178" fontId="5" fillId="4" borderId="60" xfId="0" applyNumberFormat="1" applyFont="1" applyFill="1" applyBorder="1" applyAlignment="1">
      <alignment horizontal="center"/>
    </xf>
    <xf numFmtId="176" fontId="14" fillId="4" borderId="60" xfId="0" applyNumberFormat="1" applyFont="1" applyFill="1" applyBorder="1" applyAlignment="1">
      <alignment horizontal="center" vertical="center"/>
    </xf>
    <xf numFmtId="178" fontId="5" fillId="4" borderId="55" xfId="0" applyNumberFormat="1" applyFont="1" applyFill="1" applyBorder="1" applyAlignment="1">
      <alignment horizontal="center" vertical="center"/>
    </xf>
    <xf numFmtId="178" fontId="5" fillId="4" borderId="57" xfId="0" applyNumberFormat="1" applyFont="1" applyFill="1" applyBorder="1" applyAlignment="1">
      <alignment horizontal="center" vertical="center"/>
    </xf>
    <xf numFmtId="0" fontId="9" fillId="4" borderId="63" xfId="0" applyFont="1" applyFill="1" applyBorder="1" applyAlignment="1">
      <alignment horizontal="center" vertical="center" wrapText="1"/>
    </xf>
    <xf numFmtId="178" fontId="5" fillId="4" borderId="71" xfId="0" applyNumberFormat="1" applyFont="1" applyFill="1" applyBorder="1" applyAlignment="1">
      <alignment horizontal="center" vertical="center" wrapText="1"/>
    </xf>
    <xf numFmtId="178" fontId="5" fillId="4" borderId="54" xfId="0" applyNumberFormat="1" applyFont="1" applyFill="1" applyBorder="1" applyAlignment="1">
      <alignment horizontal="center" vertical="center"/>
    </xf>
    <xf numFmtId="178" fontId="5" fillId="4" borderId="72" xfId="0" applyNumberFormat="1" applyFont="1" applyFill="1" applyBorder="1" applyAlignment="1">
      <alignment horizontal="center" vertical="center"/>
    </xf>
    <xf numFmtId="1" fontId="5" fillId="4" borderId="63" xfId="0" applyNumberFormat="1" applyFont="1" applyFill="1" applyBorder="1" applyAlignment="1">
      <alignment horizontal="center" vertical="center"/>
    </xf>
    <xf numFmtId="178" fontId="5" fillId="4" borderId="60" xfId="0" applyNumberFormat="1" applyFont="1" applyFill="1" applyBorder="1" applyAlignment="1">
      <alignment horizontal="center" vertical="center"/>
    </xf>
    <xf numFmtId="176" fontId="15" fillId="4" borderId="60" xfId="0" applyNumberFormat="1" applyFont="1" applyFill="1" applyBorder="1" applyAlignment="1">
      <alignment horizontal="center" vertical="center"/>
    </xf>
    <xf numFmtId="176" fontId="1" fillId="4" borderId="63" xfId="0" applyNumberFormat="1" applyFont="1" applyFill="1" applyBorder="1" applyAlignment="1">
      <alignment horizontal="center" vertical="center" wrapText="1"/>
    </xf>
    <xf numFmtId="180" fontId="5" fillId="4" borderId="68" xfId="0" applyNumberFormat="1" applyFont="1" applyFill="1" applyBorder="1" applyAlignment="1">
      <alignment horizontal="center" vertical="center"/>
    </xf>
    <xf numFmtId="56" fontId="1" fillId="4" borderId="56" xfId="0" applyNumberFormat="1" applyFont="1" applyFill="1" applyBorder="1" applyAlignment="1">
      <alignment horizontal="center" vertical="center" wrapText="1"/>
    </xf>
    <xf numFmtId="56" fontId="1" fillId="5" borderId="56" xfId="0" applyNumberFormat="1" applyFont="1" applyFill="1" applyBorder="1" applyAlignment="1">
      <alignment horizontal="center" vertical="center" wrapText="1"/>
    </xf>
    <xf numFmtId="178" fontId="5" fillId="4" borderId="67" xfId="0" applyNumberFormat="1" applyFont="1" applyFill="1" applyBorder="1" applyAlignment="1">
      <alignment horizontal="center" vertical="center"/>
    </xf>
    <xf numFmtId="0" fontId="16" fillId="0" borderId="0" xfId="0" applyFont="1" applyBorder="1" applyAlignment="1"/>
    <xf numFmtId="0" fontId="1" fillId="4" borderId="0" xfId="0" applyFont="1" applyFill="1" applyBorder="1" applyAlignment="1">
      <alignment vertical="center"/>
    </xf>
    <xf numFmtId="178" fontId="5" fillId="4" borderId="0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/>
    <xf numFmtId="0" fontId="15" fillId="0" borderId="0" xfId="0" applyFont="1" applyFill="1" applyAlignment="1">
      <alignment horizontal="center" vertical="center"/>
    </xf>
    <xf numFmtId="0" fontId="15" fillId="0" borderId="0" xfId="0" applyFont="1" applyBorder="1" applyAlignment="1"/>
    <xf numFmtId="0" fontId="5" fillId="0" borderId="36" xfId="0" applyNumberFormat="1" applyFont="1" applyFill="1" applyBorder="1" applyAlignment="1">
      <alignment horizontal="center" vertical="center"/>
    </xf>
    <xf numFmtId="0" fontId="5" fillId="0" borderId="8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56" fontId="0" fillId="0" borderId="0" xfId="0" applyNumberFormat="1" applyBorder="1">
      <alignment vertical="center"/>
    </xf>
    <xf numFmtId="56" fontId="0" fillId="0" borderId="53" xfId="0" applyNumberFormat="1" applyBorder="1">
      <alignment vertical="center"/>
    </xf>
    <xf numFmtId="0" fontId="0" fillId="0" borderId="39" xfId="0" applyFont="1" applyFill="1" applyBorder="1" applyAlignment="1">
      <alignment horizontal="center" vertical="center" wrapText="1"/>
    </xf>
    <xf numFmtId="56" fontId="18" fillId="2" borderId="88" xfId="0" applyNumberFormat="1" applyFont="1" applyFill="1" applyBorder="1" applyAlignment="1">
      <alignment horizontal="center" vertical="center" wrapText="1"/>
    </xf>
    <xf numFmtId="56" fontId="19" fillId="2" borderId="88" xfId="0" applyNumberFormat="1" applyFont="1" applyFill="1" applyBorder="1" applyAlignment="1">
      <alignment horizontal="left" vertical="center" wrapText="1"/>
    </xf>
    <xf numFmtId="56" fontId="6" fillId="4" borderId="63" xfId="0" applyNumberFormat="1" applyFont="1" applyFill="1" applyBorder="1" applyAlignment="1">
      <alignment horizontal="left" vertical="center" wrapText="1"/>
    </xf>
    <xf numFmtId="1" fontId="5" fillId="4" borderId="66" xfId="0" applyNumberFormat="1" applyFont="1" applyFill="1" applyBorder="1" applyAlignment="1">
      <alignment horizontal="center" vertical="center"/>
    </xf>
    <xf numFmtId="176" fontId="1" fillId="4" borderId="70" xfId="0" applyNumberFormat="1" applyFont="1" applyFill="1" applyBorder="1" applyAlignment="1" applyProtection="1">
      <alignment horizontal="center" vertical="center"/>
    </xf>
    <xf numFmtId="1" fontId="5" fillId="0" borderId="108" xfId="0" applyNumberFormat="1" applyFont="1" applyFill="1" applyBorder="1" applyAlignment="1">
      <alignment horizontal="center" vertical="center"/>
    </xf>
    <xf numFmtId="1" fontId="5" fillId="0" borderId="117" xfId="0" applyNumberFormat="1" applyFont="1" applyFill="1" applyBorder="1" applyAlignment="1">
      <alignment horizontal="center" vertical="center"/>
    </xf>
    <xf numFmtId="1" fontId="5" fillId="0" borderId="111" xfId="0" applyNumberFormat="1" applyFont="1" applyFill="1" applyBorder="1" applyAlignment="1">
      <alignment horizontal="center" vertical="center"/>
    </xf>
    <xf numFmtId="1" fontId="5" fillId="0" borderId="116" xfId="0" applyNumberFormat="1" applyFont="1" applyFill="1" applyBorder="1" applyAlignment="1">
      <alignment horizontal="center" vertical="center"/>
    </xf>
    <xf numFmtId="176" fontId="1" fillId="4" borderId="29" xfId="0" applyNumberFormat="1" applyFont="1" applyFill="1" applyBorder="1" applyAlignment="1">
      <alignment horizontal="center" vertical="center" wrapText="1"/>
    </xf>
    <xf numFmtId="178" fontId="5" fillId="4" borderId="31" xfId="0" applyNumberFormat="1" applyFont="1" applyFill="1" applyBorder="1" applyAlignment="1">
      <alignment horizontal="center" vertical="center" wrapText="1"/>
    </xf>
    <xf numFmtId="178" fontId="5" fillId="4" borderId="73" xfId="0" applyNumberFormat="1" applyFont="1" applyFill="1" applyBorder="1" applyAlignment="1">
      <alignment horizontal="center" vertical="center" wrapText="1"/>
    </xf>
    <xf numFmtId="178" fontId="5" fillId="4" borderId="120" xfId="0" applyNumberFormat="1" applyFont="1" applyFill="1" applyBorder="1" applyAlignment="1">
      <alignment horizontal="center" vertical="center"/>
    </xf>
    <xf numFmtId="178" fontId="5" fillId="4" borderId="31" xfId="0" applyNumberFormat="1" applyFont="1" applyFill="1" applyBorder="1" applyAlignment="1">
      <alignment horizontal="center" vertical="center"/>
    </xf>
    <xf numFmtId="178" fontId="5" fillId="4" borderId="28" xfId="0" applyNumberFormat="1" applyFont="1" applyFill="1" applyBorder="1" applyAlignment="1">
      <alignment horizontal="center" vertical="center"/>
    </xf>
    <xf numFmtId="178" fontId="5" fillId="4" borderId="29" xfId="0" applyNumberFormat="1" applyFont="1" applyFill="1" applyBorder="1" applyAlignment="1">
      <alignment horizontal="center" vertical="center"/>
    </xf>
    <xf numFmtId="178" fontId="5" fillId="4" borderId="121" xfId="0" applyNumberFormat="1" applyFont="1" applyFill="1" applyBorder="1" applyAlignment="1">
      <alignment horizontal="center" vertical="center"/>
    </xf>
    <xf numFmtId="178" fontId="5" fillId="4" borderId="122" xfId="0" applyNumberFormat="1" applyFont="1" applyFill="1" applyBorder="1" applyAlignment="1">
      <alignment horizontal="center" vertical="center"/>
    </xf>
    <xf numFmtId="1" fontId="5" fillId="4" borderId="122" xfId="0" applyNumberFormat="1" applyFont="1" applyFill="1" applyBorder="1" applyAlignment="1">
      <alignment horizontal="center" vertical="center"/>
    </xf>
    <xf numFmtId="1" fontId="5" fillId="4" borderId="73" xfId="0" applyNumberFormat="1" applyFont="1" applyFill="1" applyBorder="1" applyAlignment="1">
      <alignment horizontal="center" vertical="center"/>
    </xf>
    <xf numFmtId="176" fontId="1" fillId="4" borderId="122" xfId="0" applyNumberFormat="1" applyFont="1" applyFill="1" applyBorder="1" applyAlignment="1" applyProtection="1">
      <alignment horizontal="center" vertical="center"/>
    </xf>
    <xf numFmtId="177" fontId="6" fillId="4" borderId="0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7" fillId="4" borderId="75" xfId="0" applyFont="1" applyFill="1" applyBorder="1" applyAlignment="1">
      <alignment horizontal="center" vertical="center"/>
    </xf>
    <xf numFmtId="56" fontId="1" fillId="4" borderId="29" xfId="0" applyNumberFormat="1" applyFont="1" applyFill="1" applyBorder="1" applyAlignment="1">
      <alignment horizontal="center" vertical="center" shrinkToFit="1"/>
    </xf>
    <xf numFmtId="56" fontId="9" fillId="4" borderId="73" xfId="0" applyNumberFormat="1" applyFont="1" applyFill="1" applyBorder="1" applyAlignment="1">
      <alignment horizontal="left" vertical="center" shrinkToFit="1"/>
    </xf>
    <xf numFmtId="56" fontId="1" fillId="4" borderId="35" xfId="0" applyNumberFormat="1" applyFont="1" applyFill="1" applyBorder="1" applyAlignment="1">
      <alignment horizontal="center" vertical="center" shrinkToFit="1"/>
    </xf>
    <xf numFmtId="56" fontId="9" fillId="4" borderId="24" xfId="0" applyNumberFormat="1" applyFont="1" applyFill="1" applyBorder="1" applyAlignment="1">
      <alignment horizontal="left" vertical="center" shrinkToFit="1"/>
    </xf>
    <xf numFmtId="56" fontId="9" fillId="4" borderId="77" xfId="0" applyNumberFormat="1" applyFont="1" applyFill="1" applyBorder="1" applyAlignment="1">
      <alignment horizontal="left" vertical="center" shrinkToFit="1"/>
    </xf>
    <xf numFmtId="0" fontId="21" fillId="0" borderId="0" xfId="0" applyFont="1" applyAlignment="1">
      <alignment horizontal="left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/>
    <xf numFmtId="0" fontId="17" fillId="0" borderId="0" xfId="0" applyFont="1" applyBorder="1" applyAlignment="1"/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56" fontId="1" fillId="6" borderId="56" xfId="0" applyNumberFormat="1" applyFont="1" applyFill="1" applyBorder="1" applyAlignment="1">
      <alignment horizontal="center" vertical="center" wrapText="1"/>
    </xf>
    <xf numFmtId="0" fontId="9" fillId="6" borderId="55" xfId="0" applyNumberFormat="1" applyFont="1" applyFill="1" applyBorder="1" applyAlignment="1">
      <alignment horizontal="center" vertical="center" wrapText="1"/>
    </xf>
    <xf numFmtId="176" fontId="1" fillId="6" borderId="56" xfId="0" applyNumberFormat="1" applyFont="1" applyFill="1" applyBorder="1" applyAlignment="1">
      <alignment horizontal="center" vertical="center" wrapText="1"/>
    </xf>
    <xf numFmtId="178" fontId="5" fillId="6" borderId="72" xfId="0" applyNumberFormat="1" applyFont="1" applyFill="1" applyBorder="1" applyAlignment="1">
      <alignment horizontal="center" vertical="center" wrapText="1"/>
    </xf>
    <xf numFmtId="178" fontId="5" fillId="6" borderId="54" xfId="0" applyNumberFormat="1" applyFont="1" applyFill="1" applyBorder="1" applyAlignment="1">
      <alignment horizontal="center" vertical="center" wrapText="1"/>
    </xf>
    <xf numFmtId="178" fontId="5" fillId="6" borderId="57" xfId="0" applyNumberFormat="1" applyFont="1" applyFill="1" applyBorder="1" applyAlignment="1">
      <alignment horizontal="center" vertical="center" wrapText="1"/>
    </xf>
    <xf numFmtId="178" fontId="5" fillId="6" borderId="55" xfId="0" applyNumberFormat="1" applyFont="1" applyFill="1" applyBorder="1" applyAlignment="1">
      <alignment horizontal="center" vertical="center" wrapText="1"/>
    </xf>
    <xf numFmtId="178" fontId="5" fillId="6" borderId="58" xfId="0" applyNumberFormat="1" applyFont="1" applyFill="1" applyBorder="1" applyAlignment="1">
      <alignment horizontal="center" vertical="center" wrapText="1"/>
    </xf>
    <xf numFmtId="178" fontId="5" fillId="6" borderId="56" xfId="0" applyNumberFormat="1" applyFont="1" applyFill="1" applyBorder="1" applyAlignment="1">
      <alignment horizontal="center" vertical="center" wrapText="1"/>
    </xf>
    <xf numFmtId="178" fontId="5" fillId="6" borderId="59" xfId="0" applyNumberFormat="1" applyFont="1" applyFill="1" applyBorder="1" applyAlignment="1">
      <alignment horizontal="center" vertical="center" wrapText="1"/>
    </xf>
    <xf numFmtId="178" fontId="5" fillId="6" borderId="60" xfId="0" applyNumberFormat="1" applyFont="1" applyFill="1" applyBorder="1" applyAlignment="1">
      <alignment horizontal="center" vertical="center" wrapText="1"/>
    </xf>
    <xf numFmtId="1" fontId="5" fillId="6" borderId="60" xfId="0" applyNumberFormat="1" applyFont="1" applyFill="1" applyBorder="1" applyAlignment="1">
      <alignment horizontal="center" vertical="center" wrapText="1"/>
    </xf>
    <xf numFmtId="1" fontId="5" fillId="6" borderId="54" xfId="0" applyNumberFormat="1" applyFont="1" applyFill="1" applyBorder="1" applyAlignment="1">
      <alignment horizontal="center" vertical="center" wrapText="1"/>
    </xf>
    <xf numFmtId="184" fontId="5" fillId="6" borderId="56" xfId="0" applyNumberFormat="1" applyFont="1" applyFill="1" applyBorder="1" applyAlignment="1">
      <alignment horizontal="center" vertical="center"/>
    </xf>
    <xf numFmtId="1" fontId="5" fillId="6" borderId="59" xfId="0" applyNumberFormat="1" applyFont="1" applyFill="1" applyBorder="1" applyAlignment="1">
      <alignment horizontal="center" vertical="center" wrapText="1"/>
    </xf>
    <xf numFmtId="176" fontId="1" fillId="6" borderId="54" xfId="0" applyNumberFormat="1" applyFont="1" applyFill="1" applyBorder="1" applyAlignment="1">
      <alignment horizontal="center" vertical="center" wrapText="1"/>
    </xf>
    <xf numFmtId="56" fontId="6" fillId="6" borderId="65" xfId="0" applyNumberFormat="1" applyFont="1" applyFill="1" applyBorder="1" applyAlignment="1">
      <alignment horizontal="left" vertical="center" wrapText="1"/>
    </xf>
    <xf numFmtId="176" fontId="1" fillId="6" borderId="63" xfId="0" applyNumberFormat="1" applyFont="1" applyFill="1" applyBorder="1" applyAlignment="1">
      <alignment horizontal="center" vertical="center" wrapText="1"/>
    </xf>
    <xf numFmtId="178" fontId="5" fillId="6" borderId="64" xfId="0" applyNumberFormat="1" applyFont="1" applyFill="1" applyBorder="1" applyAlignment="1">
      <alignment horizontal="center" vertical="center" wrapText="1"/>
    </xf>
    <xf numFmtId="178" fontId="5" fillId="6" borderId="65" xfId="0" applyNumberFormat="1" applyFont="1" applyFill="1" applyBorder="1" applyAlignment="1">
      <alignment horizontal="center" vertical="center" wrapText="1"/>
    </xf>
    <xf numFmtId="178" fontId="5" fillId="6" borderId="54" xfId="0" applyNumberFormat="1" applyFont="1" applyFill="1" applyBorder="1" applyAlignment="1">
      <alignment horizontal="center" vertical="center"/>
    </xf>
    <xf numFmtId="178" fontId="5" fillId="6" borderId="64" xfId="0" applyNumberFormat="1" applyFont="1" applyFill="1" applyBorder="1" applyAlignment="1">
      <alignment horizontal="center" vertical="center"/>
    </xf>
    <xf numFmtId="178" fontId="5" fillId="6" borderId="66" xfId="0" applyNumberFormat="1" applyFont="1" applyFill="1" applyBorder="1" applyAlignment="1">
      <alignment horizontal="center" vertical="center"/>
    </xf>
    <xf numFmtId="178" fontId="5" fillId="6" borderId="63" xfId="0" applyNumberFormat="1" applyFont="1" applyFill="1" applyBorder="1" applyAlignment="1">
      <alignment horizontal="center" vertical="center"/>
    </xf>
    <xf numFmtId="178" fontId="5" fillId="6" borderId="69" xfId="0" applyNumberFormat="1" applyFont="1" applyFill="1" applyBorder="1" applyAlignment="1">
      <alignment horizontal="center" vertical="center"/>
    </xf>
    <xf numFmtId="178" fontId="5" fillId="6" borderId="70" xfId="0" applyNumberFormat="1" applyFont="1" applyFill="1" applyBorder="1" applyAlignment="1">
      <alignment horizontal="center" vertical="center"/>
    </xf>
    <xf numFmtId="178" fontId="5" fillId="6" borderId="71" xfId="0" applyNumberFormat="1" applyFont="1" applyFill="1" applyBorder="1" applyAlignment="1">
      <alignment horizontal="center" vertical="center"/>
    </xf>
    <xf numFmtId="178" fontId="5" fillId="6" borderId="60" xfId="0" applyNumberFormat="1" applyFont="1" applyFill="1" applyBorder="1" applyAlignment="1">
      <alignment horizontal="center" vertical="center"/>
    </xf>
    <xf numFmtId="1" fontId="5" fillId="6" borderId="60" xfId="0" applyNumberFormat="1" applyFont="1" applyFill="1" applyBorder="1" applyAlignment="1">
      <alignment horizontal="center" vertical="center"/>
    </xf>
    <xf numFmtId="1" fontId="5" fillId="6" borderId="55" xfId="0" applyNumberFormat="1" applyFont="1" applyFill="1" applyBorder="1" applyAlignment="1">
      <alignment horizontal="center" vertical="center"/>
    </xf>
    <xf numFmtId="180" fontId="5" fillId="6" borderId="59" xfId="0" applyNumberFormat="1" applyFont="1" applyFill="1" applyBorder="1" applyAlignment="1">
      <alignment horizontal="center" vertical="center"/>
    </xf>
    <xf numFmtId="178" fontId="5" fillId="6" borderId="56" xfId="0" applyNumberFormat="1" applyFont="1" applyFill="1" applyBorder="1" applyAlignment="1">
      <alignment horizontal="center" vertical="center"/>
    </xf>
    <xf numFmtId="176" fontId="1" fillId="6" borderId="71" xfId="0" applyNumberFormat="1" applyFont="1" applyFill="1" applyBorder="1" applyAlignment="1" applyProtection="1">
      <alignment horizontal="center" vertical="center"/>
    </xf>
    <xf numFmtId="0" fontId="5" fillId="6" borderId="71" xfId="0" applyNumberFormat="1" applyFont="1" applyFill="1" applyBorder="1" applyAlignment="1">
      <alignment horizontal="center" vertical="center"/>
    </xf>
    <xf numFmtId="56" fontId="6" fillId="6" borderId="63" xfId="0" applyNumberFormat="1" applyFont="1" applyFill="1" applyBorder="1" applyAlignment="1">
      <alignment horizontal="left" vertical="center" wrapText="1"/>
    </xf>
    <xf numFmtId="56" fontId="10" fillId="4" borderId="29" xfId="0" applyNumberFormat="1" applyFont="1" applyFill="1" applyBorder="1" applyAlignment="1">
      <alignment horizontal="center" vertical="center" wrapText="1"/>
    </xf>
    <xf numFmtId="178" fontId="5" fillId="4" borderId="33" xfId="0" applyNumberFormat="1" applyFont="1" applyFill="1" applyBorder="1" applyAlignment="1">
      <alignment horizontal="center" vertical="center"/>
    </xf>
    <xf numFmtId="180" fontId="5" fillId="4" borderId="123" xfId="0" applyNumberFormat="1" applyFont="1" applyFill="1" applyBorder="1" applyAlignment="1">
      <alignment horizontal="center" vertical="center"/>
    </xf>
    <xf numFmtId="0" fontId="5" fillId="4" borderId="122" xfId="0" applyNumberFormat="1" applyFont="1" applyFill="1" applyBorder="1" applyAlignment="1">
      <alignment horizontal="center" vertical="center"/>
    </xf>
    <xf numFmtId="178" fontId="5" fillId="4" borderId="40" xfId="0" applyNumberFormat="1" applyFont="1" applyFill="1" applyBorder="1" applyAlignment="1">
      <alignment horizontal="center" vertical="center" wrapText="1"/>
    </xf>
    <xf numFmtId="178" fontId="5" fillId="4" borderId="42" xfId="0" applyNumberFormat="1" applyFont="1" applyFill="1" applyBorder="1" applyAlignment="1">
      <alignment horizontal="center" vertical="center" wrapText="1"/>
    </xf>
    <xf numFmtId="178" fontId="5" fillId="4" borderId="44" xfId="0" applyNumberFormat="1" applyFont="1" applyFill="1" applyBorder="1" applyAlignment="1">
      <alignment horizontal="center" vertical="center"/>
    </xf>
    <xf numFmtId="178" fontId="5" fillId="4" borderId="40" xfId="0" applyNumberFormat="1" applyFont="1" applyFill="1" applyBorder="1" applyAlignment="1">
      <alignment horizontal="center" vertical="center"/>
    </xf>
    <xf numFmtId="178" fontId="5" fillId="4" borderId="30" xfId="0" applyNumberFormat="1" applyFont="1" applyFill="1" applyBorder="1" applyAlignment="1">
      <alignment horizontal="center" vertical="center"/>
    </xf>
    <xf numFmtId="178" fontId="5" fillId="4" borderId="39" xfId="0" applyNumberFormat="1" applyFont="1" applyFill="1" applyBorder="1" applyAlignment="1">
      <alignment horizontal="center" vertical="center"/>
    </xf>
    <xf numFmtId="178" fontId="5" fillId="4" borderId="36" xfId="0" applyNumberFormat="1" applyFont="1" applyFill="1" applyBorder="1" applyAlignment="1">
      <alignment horizontal="center" vertical="center"/>
    </xf>
    <xf numFmtId="178" fontId="5" fillId="4" borderId="43" xfId="0" applyNumberFormat="1" applyFont="1" applyFill="1" applyBorder="1" applyAlignment="1">
      <alignment horizontal="center" vertical="center"/>
    </xf>
    <xf numFmtId="1" fontId="5" fillId="4" borderId="36" xfId="0" applyNumberFormat="1" applyFont="1" applyFill="1" applyBorder="1" applyAlignment="1">
      <alignment horizontal="center" vertical="center"/>
    </xf>
    <xf numFmtId="1" fontId="5" fillId="4" borderId="42" xfId="0" applyNumberFormat="1" applyFont="1" applyFill="1" applyBorder="1" applyAlignment="1">
      <alignment horizontal="center" vertical="center"/>
    </xf>
    <xf numFmtId="180" fontId="5" fillId="4" borderId="43" xfId="0" applyNumberFormat="1" applyFont="1" applyFill="1" applyBorder="1" applyAlignment="1">
      <alignment horizontal="center" vertical="center"/>
    </xf>
    <xf numFmtId="176" fontId="1" fillId="4" borderId="44" xfId="0" applyNumberFormat="1" applyFont="1" applyFill="1" applyBorder="1" applyAlignment="1" applyProtection="1">
      <alignment horizontal="center" vertical="center"/>
    </xf>
    <xf numFmtId="0" fontId="5" fillId="4" borderId="44" xfId="0" applyNumberFormat="1" applyFont="1" applyFill="1" applyBorder="1" applyAlignment="1">
      <alignment horizontal="center" vertical="center"/>
    </xf>
    <xf numFmtId="56" fontId="20" fillId="4" borderId="63" xfId="0" applyNumberFormat="1" applyFont="1" applyFill="1" applyBorder="1" applyAlignment="1">
      <alignment horizontal="center" vertical="center" wrapText="1"/>
    </xf>
    <xf numFmtId="0" fontId="5" fillId="4" borderId="71" xfId="0" applyNumberFormat="1" applyFont="1" applyFill="1" applyBorder="1" applyAlignment="1">
      <alignment horizontal="center" vertical="center"/>
    </xf>
    <xf numFmtId="56" fontId="7" fillId="4" borderId="63" xfId="0" applyNumberFormat="1" applyFont="1" applyFill="1" applyBorder="1" applyAlignment="1">
      <alignment horizontal="center" vertical="center" wrapText="1"/>
    </xf>
    <xf numFmtId="0" fontId="26" fillId="0" borderId="0" xfId="0" applyFont="1">
      <alignment vertical="center"/>
    </xf>
    <xf numFmtId="56" fontId="26" fillId="0" borderId="0" xfId="0" applyNumberFormat="1" applyFont="1">
      <alignment vertical="center"/>
    </xf>
    <xf numFmtId="1" fontId="5" fillId="0" borderId="60" xfId="0" applyNumberFormat="1" applyFont="1" applyFill="1" applyBorder="1" applyAlignment="1">
      <alignment horizontal="center" vertical="center"/>
    </xf>
    <xf numFmtId="1" fontId="5" fillId="4" borderId="71" xfId="0" applyNumberFormat="1" applyFont="1" applyFill="1" applyBorder="1" applyAlignment="1">
      <alignment horizontal="center" vertical="center"/>
    </xf>
    <xf numFmtId="178" fontId="27" fillId="4" borderId="36" xfId="0" applyNumberFormat="1" applyFont="1" applyFill="1" applyBorder="1" applyAlignment="1">
      <alignment horizontal="center" vertical="center"/>
    </xf>
    <xf numFmtId="1" fontId="5" fillId="4" borderId="34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6" fillId="0" borderId="86" xfId="0" applyFont="1" applyBorder="1" applyAlignment="1">
      <alignment horizontal="center" vertical="center" shrinkToFit="1"/>
    </xf>
    <xf numFmtId="177" fontId="6" fillId="0" borderId="53" xfId="0" applyNumberFormat="1" applyFont="1" applyBorder="1" applyAlignment="1">
      <alignment horizontal="center" vertical="center"/>
    </xf>
    <xf numFmtId="177" fontId="6" fillId="0" borderId="129" xfId="0" applyNumberFormat="1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 shrinkToFit="1"/>
    </xf>
    <xf numFmtId="0" fontId="6" fillId="0" borderId="48" xfId="0" applyFont="1" applyFill="1" applyBorder="1" applyAlignment="1">
      <alignment horizontal="center" vertical="center" wrapText="1" shrinkToFit="1"/>
    </xf>
    <xf numFmtId="0" fontId="6" fillId="0" borderId="0" xfId="0" applyFont="1" applyAlignment="1"/>
    <xf numFmtId="0" fontId="28" fillId="0" borderId="0" xfId="0" applyFont="1" applyBorder="1" applyAlignment="1"/>
    <xf numFmtId="0" fontId="28" fillId="0" borderId="0" xfId="0" applyFont="1" applyBorder="1" applyAlignment="1">
      <alignment horizontal="left" vertical="center"/>
    </xf>
    <xf numFmtId="0" fontId="28" fillId="4" borderId="0" xfId="0" applyFont="1" applyFill="1" applyBorder="1" applyAlignment="1"/>
    <xf numFmtId="0" fontId="24" fillId="0" borderId="0" xfId="0" applyFont="1" applyFill="1" applyBorder="1" applyAlignment="1">
      <alignment horizontal="center" vertical="center"/>
    </xf>
    <xf numFmtId="0" fontId="1" fillId="7" borderId="0" xfId="0" applyFont="1" applyFill="1" applyAlignment="1"/>
    <xf numFmtId="0" fontId="24" fillId="7" borderId="0" xfId="0" applyFont="1" applyFill="1" applyBorder="1" applyAlignment="1">
      <alignment horizontal="center" vertical="center"/>
    </xf>
    <xf numFmtId="0" fontId="15" fillId="7" borderId="0" xfId="0" applyFont="1" applyFill="1" applyBorder="1" applyAlignment="1"/>
    <xf numFmtId="178" fontId="5" fillId="0" borderId="33" xfId="0" applyNumberFormat="1" applyFont="1" applyFill="1" applyBorder="1" applyAlignment="1">
      <alignment horizontal="right" vertical="center"/>
    </xf>
    <xf numFmtId="178" fontId="5" fillId="0" borderId="39" xfId="0" applyNumberFormat="1" applyFont="1" applyFill="1" applyBorder="1" applyAlignment="1">
      <alignment horizontal="right" vertical="center"/>
    </xf>
    <xf numFmtId="178" fontId="5" fillId="0" borderId="68" xfId="0" applyNumberFormat="1" applyFont="1" applyFill="1" applyBorder="1" applyAlignment="1">
      <alignment horizontal="center" vertical="center"/>
    </xf>
    <xf numFmtId="182" fontId="5" fillId="0" borderId="59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6" fillId="4" borderId="5" xfId="0" applyFont="1" applyFill="1" applyBorder="1" applyAlignment="1">
      <alignment horizontal="centerContinuous" vertical="center"/>
    </xf>
    <xf numFmtId="0" fontId="0" fillId="4" borderId="96" xfId="0" applyFont="1" applyFill="1" applyBorder="1" applyAlignment="1">
      <alignment horizontal="center" vertical="center" wrapText="1"/>
    </xf>
    <xf numFmtId="177" fontId="6" fillId="4" borderId="98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178" fontId="5" fillId="4" borderId="88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79" fontId="5" fillId="4" borderId="30" xfId="0" applyNumberFormat="1" applyFont="1" applyFill="1" applyBorder="1" applyAlignment="1">
      <alignment horizontal="center" vertical="center"/>
    </xf>
    <xf numFmtId="178" fontId="5" fillId="4" borderId="72" xfId="0" applyNumberFormat="1" applyFont="1" applyFill="1" applyBorder="1" applyAlignment="1">
      <alignment horizontal="center" vertical="center" wrapText="1"/>
    </xf>
    <xf numFmtId="182" fontId="5" fillId="4" borderId="72" xfId="0" applyNumberFormat="1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/>
    </xf>
    <xf numFmtId="177" fontId="6" fillId="4" borderId="129" xfId="0" applyNumberFormat="1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/>
    <xf numFmtId="184" fontId="1" fillId="0" borderId="0" xfId="0" applyNumberFormat="1" applyFont="1" applyBorder="1" applyAlignment="1"/>
    <xf numFmtId="176" fontId="1" fillId="0" borderId="30" xfId="0" applyNumberFormat="1" applyFont="1" applyFill="1" applyBorder="1" applyAlignment="1">
      <alignment horizontal="center" vertical="center" wrapText="1"/>
    </xf>
    <xf numFmtId="0" fontId="0" fillId="0" borderId="99" xfId="0" applyFont="1" applyFill="1" applyBorder="1" applyAlignment="1">
      <alignment horizontal="center" vertical="center" wrapText="1"/>
    </xf>
    <xf numFmtId="0" fontId="0" fillId="0" borderId="9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shrinkToFit="1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 shrinkToFit="1"/>
    </xf>
    <xf numFmtId="178" fontId="1" fillId="0" borderId="0" xfId="0" applyNumberFormat="1" applyFont="1" applyAlignment="1"/>
    <xf numFmtId="1" fontId="1" fillId="0" borderId="0" xfId="0" applyNumberFormat="1" applyFont="1" applyAlignment="1"/>
    <xf numFmtId="0" fontId="0" fillId="0" borderId="95" xfId="0" applyFont="1" applyFill="1" applyBorder="1" applyAlignment="1">
      <alignment horizontal="center" vertical="center" wrapText="1"/>
    </xf>
    <xf numFmtId="0" fontId="29" fillId="0" borderId="0" xfId="0" applyFont="1">
      <alignment vertical="center"/>
    </xf>
    <xf numFmtId="176" fontId="6" fillId="0" borderId="62" xfId="0" applyNumberFormat="1" applyFont="1" applyBorder="1" applyAlignment="1">
      <alignment horizontal="center" vertical="center" shrinkToFit="1"/>
    </xf>
    <xf numFmtId="177" fontId="6" fillId="0" borderId="94" xfId="0" applyNumberFormat="1" applyFont="1" applyBorder="1" applyAlignment="1">
      <alignment horizontal="center" vertical="center"/>
    </xf>
    <xf numFmtId="0" fontId="25" fillId="0" borderId="1" xfId="0" applyFont="1" applyBorder="1" applyAlignment="1"/>
    <xf numFmtId="0" fontId="11" fillId="0" borderId="2" xfId="0" applyFont="1" applyBorder="1" applyAlignment="1"/>
    <xf numFmtId="0" fontId="25" fillId="0" borderId="53" xfId="0" applyFont="1" applyBorder="1" applyAlignment="1"/>
    <xf numFmtId="0" fontId="11" fillId="0" borderId="0" xfId="0" applyFont="1" applyBorder="1" applyAlignment="1"/>
    <xf numFmtId="1" fontId="6" fillId="4" borderId="75" xfId="0" applyNumberFormat="1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 vertical="center" wrapText="1" shrinkToFit="1"/>
    </xf>
    <xf numFmtId="0" fontId="6" fillId="0" borderId="46" xfId="0" applyFont="1" applyBorder="1" applyAlignment="1">
      <alignment horizontal="center" vertical="center" wrapText="1" shrinkToFit="1"/>
    </xf>
    <xf numFmtId="0" fontId="6" fillId="0" borderId="49" xfId="0" applyFont="1" applyFill="1" applyBorder="1" applyAlignment="1">
      <alignment horizontal="center" vertical="center" wrapText="1" shrinkToFit="1"/>
    </xf>
    <xf numFmtId="56" fontId="0" fillId="5" borderId="0" xfId="0" applyNumberFormat="1" applyFill="1" applyBorder="1">
      <alignment vertical="center"/>
    </xf>
    <xf numFmtId="0" fontId="0" fillId="4" borderId="0" xfId="0" applyFill="1" applyBorder="1">
      <alignment vertical="center"/>
    </xf>
    <xf numFmtId="0" fontId="1" fillId="4" borderId="56" xfId="0" applyFont="1" applyFill="1" applyBorder="1" applyAlignment="1">
      <alignment vertical="center"/>
    </xf>
    <xf numFmtId="0" fontId="1" fillId="4" borderId="54" xfId="0" applyNumberFormat="1" applyFont="1" applyFill="1" applyBorder="1" applyAlignment="1">
      <alignment horizontal="center" vertical="center"/>
    </xf>
    <xf numFmtId="0" fontId="1" fillId="4" borderId="56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99" xfId="0" applyFont="1" applyFill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shrinkToFit="1"/>
    </xf>
    <xf numFmtId="0" fontId="6" fillId="0" borderId="81" xfId="0" applyFont="1" applyBorder="1" applyAlignment="1">
      <alignment horizontal="center" vertical="center" shrinkToFit="1"/>
    </xf>
    <xf numFmtId="0" fontId="0" fillId="0" borderId="141" xfId="0" applyFont="1" applyFill="1" applyBorder="1" applyAlignment="1">
      <alignment horizontal="center" vertical="center" wrapText="1"/>
    </xf>
    <xf numFmtId="177" fontId="6" fillId="0" borderId="33" xfId="0" applyNumberFormat="1" applyFont="1" applyBorder="1" applyAlignment="1">
      <alignment horizontal="center" vertical="center"/>
    </xf>
    <xf numFmtId="177" fontId="6" fillId="0" borderId="142" xfId="0" applyNumberFormat="1" applyFont="1" applyBorder="1" applyAlignment="1">
      <alignment horizontal="center" vertical="center"/>
    </xf>
    <xf numFmtId="178" fontId="6" fillId="4" borderId="80" xfId="0" applyNumberFormat="1" applyFont="1" applyFill="1" applyBorder="1" applyAlignment="1">
      <alignment horizontal="center" vertical="center"/>
    </xf>
    <xf numFmtId="1" fontId="6" fillId="4" borderId="79" xfId="0" applyNumberFormat="1" applyFont="1" applyFill="1" applyBorder="1" applyAlignment="1">
      <alignment horizontal="center" vertical="center"/>
    </xf>
    <xf numFmtId="1" fontId="6" fillId="4" borderId="76" xfId="0" applyNumberFormat="1" applyFont="1" applyFill="1" applyBorder="1" applyAlignment="1">
      <alignment horizontal="center" vertical="center"/>
    </xf>
    <xf numFmtId="177" fontId="6" fillId="0" borderId="143" xfId="0" applyNumberFormat="1" applyFont="1" applyBorder="1" applyAlignment="1">
      <alignment horizontal="center" vertical="center"/>
    </xf>
    <xf numFmtId="56" fontId="6" fillId="0" borderId="75" xfId="0" applyNumberFormat="1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178" fontId="6" fillId="0" borderId="80" xfId="0" applyNumberFormat="1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144" xfId="0" applyFont="1" applyBorder="1" applyAlignment="1">
      <alignment horizontal="center" vertical="center" shrinkToFit="1"/>
    </xf>
    <xf numFmtId="0" fontId="6" fillId="0" borderId="81" xfId="0" applyFont="1" applyBorder="1" applyAlignment="1">
      <alignment horizontal="center" vertical="top" shrinkToFit="1"/>
    </xf>
    <xf numFmtId="0" fontId="6" fillId="0" borderId="80" xfId="0" applyFont="1" applyBorder="1" applyAlignment="1">
      <alignment horizontal="center" vertical="center"/>
    </xf>
    <xf numFmtId="177" fontId="6" fillId="0" borderId="131" xfId="0" applyNumberFormat="1" applyFont="1" applyBorder="1" applyAlignment="1">
      <alignment horizontal="center" vertical="center" shrinkToFit="1"/>
    </xf>
    <xf numFmtId="177" fontId="6" fillId="0" borderId="0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top" shrinkToFit="1"/>
    </xf>
    <xf numFmtId="0" fontId="6" fillId="0" borderId="53" xfId="0" applyFont="1" applyBorder="1" applyAlignment="1">
      <alignment horizontal="center" vertical="center" shrinkToFit="1"/>
    </xf>
    <xf numFmtId="178" fontId="6" fillId="4" borderId="75" xfId="0" applyNumberFormat="1" applyFont="1" applyFill="1" applyBorder="1" applyAlignment="1">
      <alignment horizontal="center" vertical="center"/>
    </xf>
    <xf numFmtId="0" fontId="6" fillId="4" borderId="75" xfId="0" applyFont="1" applyFill="1" applyBorder="1" applyAlignment="1">
      <alignment horizontal="center" vertical="center"/>
    </xf>
    <xf numFmtId="0" fontId="6" fillId="0" borderId="79" xfId="0" applyFont="1" applyBorder="1" applyAlignment="1">
      <alignment vertical="center" shrinkToFit="1"/>
    </xf>
    <xf numFmtId="0" fontId="6" fillId="0" borderId="75" xfId="0" applyFont="1" applyBorder="1" applyAlignment="1">
      <alignment vertical="center"/>
    </xf>
    <xf numFmtId="178" fontId="6" fillId="4" borderId="79" xfId="0" applyNumberFormat="1" applyFont="1" applyFill="1" applyBorder="1" applyAlignment="1">
      <alignment horizontal="center" vertical="center"/>
    </xf>
    <xf numFmtId="178" fontId="5" fillId="4" borderId="42" xfId="0" applyNumberFormat="1" applyFont="1" applyFill="1" applyBorder="1" applyAlignment="1">
      <alignment horizontal="center" vertical="center"/>
    </xf>
    <xf numFmtId="178" fontId="5" fillId="4" borderId="75" xfId="0" applyNumberFormat="1" applyFont="1" applyFill="1" applyBorder="1" applyAlignment="1">
      <alignment horizontal="center" vertical="center"/>
    </xf>
    <xf numFmtId="178" fontId="5" fillId="4" borderId="76" xfId="0" applyNumberFormat="1" applyFont="1" applyFill="1" applyBorder="1" applyAlignment="1">
      <alignment horizontal="center" vertical="center"/>
    </xf>
    <xf numFmtId="178" fontId="5" fillId="4" borderId="79" xfId="0" applyNumberFormat="1" applyFont="1" applyFill="1" applyBorder="1" applyAlignment="1">
      <alignment horizontal="center" vertical="center"/>
    </xf>
    <xf numFmtId="178" fontId="5" fillId="4" borderId="101" xfId="0" applyNumberFormat="1" applyFont="1" applyFill="1" applyBorder="1" applyAlignment="1">
      <alignment horizontal="center" vertical="center"/>
    </xf>
    <xf numFmtId="178" fontId="5" fillId="4" borderId="105" xfId="0" applyNumberFormat="1" applyFont="1" applyFill="1" applyBorder="1" applyAlignment="1">
      <alignment horizontal="center" vertical="center"/>
    </xf>
    <xf numFmtId="178" fontId="5" fillId="4" borderId="104" xfId="0" applyNumberFormat="1" applyFont="1" applyFill="1" applyBorder="1" applyAlignment="1">
      <alignment horizontal="center" vertical="center"/>
    </xf>
    <xf numFmtId="178" fontId="5" fillId="4" borderId="56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Continuous" vertical="center"/>
    </xf>
    <xf numFmtId="0" fontId="0" fillId="4" borderId="99" xfId="0" applyFont="1" applyFill="1" applyBorder="1" applyAlignment="1">
      <alignment horizontal="center" vertical="center" wrapText="1"/>
    </xf>
    <xf numFmtId="0" fontId="0" fillId="4" borderId="126" xfId="0" applyFont="1" applyFill="1" applyBorder="1" applyAlignment="1">
      <alignment horizontal="center" vertical="center" wrapText="1"/>
    </xf>
    <xf numFmtId="0" fontId="0" fillId="4" borderId="97" xfId="0" applyFont="1" applyFill="1" applyBorder="1" applyAlignment="1">
      <alignment horizontal="center" vertical="center" wrapText="1"/>
    </xf>
    <xf numFmtId="177" fontId="6" fillId="4" borderId="14" xfId="0" applyNumberFormat="1" applyFont="1" applyFill="1" applyBorder="1" applyAlignment="1">
      <alignment horizontal="center" vertical="center"/>
    </xf>
    <xf numFmtId="177" fontId="6" fillId="4" borderId="13" xfId="0" applyNumberFormat="1" applyFont="1" applyFill="1" applyBorder="1" applyAlignment="1">
      <alignment horizontal="center" vertical="center"/>
    </xf>
    <xf numFmtId="177" fontId="6" fillId="4" borderId="21" xfId="0" applyNumberFormat="1" applyFont="1" applyFill="1" applyBorder="1" applyAlignment="1">
      <alignment horizontal="center" vertical="center"/>
    </xf>
    <xf numFmtId="178" fontId="5" fillId="4" borderId="91" xfId="0" applyNumberFormat="1" applyFont="1" applyFill="1" applyBorder="1" applyAlignment="1">
      <alignment horizontal="center" vertical="center"/>
    </xf>
    <xf numFmtId="178" fontId="5" fillId="4" borderId="87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/>
    </xf>
    <xf numFmtId="0" fontId="6" fillId="4" borderId="7" xfId="0" applyFont="1" applyFill="1" applyBorder="1" applyAlignment="1">
      <alignment horizontal="centerContinuous" vertical="center"/>
    </xf>
    <xf numFmtId="0" fontId="0" fillId="4" borderId="97" xfId="0" applyFont="1" applyFill="1" applyBorder="1" applyAlignment="1">
      <alignment horizontal="center" vertical="center"/>
    </xf>
    <xf numFmtId="182" fontId="5" fillId="4" borderId="40" xfId="0" applyNumberFormat="1" applyFont="1" applyFill="1" applyBorder="1" applyAlignment="1">
      <alignment horizontal="center" vertical="center"/>
    </xf>
    <xf numFmtId="179" fontId="5" fillId="4" borderId="39" xfId="0" applyNumberFormat="1" applyFont="1" applyFill="1" applyBorder="1" applyAlignment="1">
      <alignment horizontal="center" vertical="center"/>
    </xf>
    <xf numFmtId="182" fontId="5" fillId="4" borderId="64" xfId="0" applyNumberFormat="1" applyFont="1" applyFill="1" applyBorder="1" applyAlignment="1">
      <alignment horizontal="center" vertical="center"/>
    </xf>
    <xf numFmtId="178" fontId="5" fillId="4" borderId="80" xfId="0" applyNumberFormat="1" applyFont="1" applyFill="1" applyBorder="1" applyAlignment="1">
      <alignment horizontal="center" vertical="center"/>
    </xf>
    <xf numFmtId="182" fontId="5" fillId="4" borderId="56" xfId="0" applyNumberFormat="1" applyFont="1" applyFill="1" applyBorder="1" applyAlignment="1">
      <alignment horizontal="center" vertical="center" wrapText="1"/>
    </xf>
    <xf numFmtId="177" fontId="6" fillId="4" borderId="127" xfId="0" applyNumberFormat="1" applyFont="1" applyFill="1" applyBorder="1" applyAlignment="1">
      <alignment horizontal="center" vertical="center"/>
    </xf>
    <xf numFmtId="177" fontId="6" fillId="4" borderId="85" xfId="0" applyNumberFormat="1" applyFont="1" applyFill="1" applyBorder="1" applyAlignment="1">
      <alignment horizontal="center" vertical="center"/>
    </xf>
    <xf numFmtId="177" fontId="6" fillId="4" borderId="130" xfId="0" applyNumberFormat="1" applyFont="1" applyFill="1" applyBorder="1" applyAlignment="1">
      <alignment horizontal="center" vertical="center"/>
    </xf>
    <xf numFmtId="177" fontId="6" fillId="0" borderId="20" xfId="0" applyNumberFormat="1" applyFont="1" applyBorder="1" applyAlignment="1">
      <alignment horizontal="center" vertical="center"/>
    </xf>
    <xf numFmtId="177" fontId="6" fillId="0" borderId="16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Continuous" vertical="center" shrinkToFit="1"/>
    </xf>
    <xf numFmtId="0" fontId="6" fillId="0" borderId="1" xfId="0" applyFont="1" applyBorder="1" applyAlignment="1">
      <alignment horizontal="centerContinuous" vertical="center" shrinkToFit="1"/>
    </xf>
    <xf numFmtId="0" fontId="6" fillId="0" borderId="0" xfId="0" applyFont="1" applyBorder="1" applyAlignment="1">
      <alignment horizontal="centerContinuous" vertical="center" shrinkToFit="1"/>
    </xf>
    <xf numFmtId="0" fontId="6" fillId="0" borderId="86" xfId="0" applyFont="1" applyBorder="1" applyAlignment="1">
      <alignment horizontal="centerContinuous" vertical="center" shrinkToFit="1"/>
    </xf>
    <xf numFmtId="0" fontId="6" fillId="4" borderId="76" xfId="0" applyFont="1" applyFill="1" applyBorder="1" applyAlignment="1">
      <alignment horizontal="center" vertical="center"/>
    </xf>
    <xf numFmtId="178" fontId="1" fillId="0" borderId="57" xfId="0" applyNumberFormat="1" applyFont="1" applyBorder="1">
      <alignment vertical="center"/>
    </xf>
    <xf numFmtId="0" fontId="1" fillId="0" borderId="0" xfId="0" applyFont="1">
      <alignment vertical="center"/>
    </xf>
    <xf numFmtId="1" fontId="5" fillId="4" borderId="102" xfId="0" applyNumberFormat="1" applyFont="1" applyFill="1" applyBorder="1" applyAlignment="1">
      <alignment horizontal="center" vertical="center"/>
    </xf>
    <xf numFmtId="1" fontId="5" fillId="4" borderId="111" xfId="0" applyNumberFormat="1" applyFont="1" applyFill="1" applyBorder="1" applyAlignment="1">
      <alignment horizontal="center" vertical="center"/>
    </xf>
    <xf numFmtId="0" fontId="11" fillId="0" borderId="0" xfId="0" applyFont="1" applyAlignment="1"/>
    <xf numFmtId="56" fontId="0" fillId="0" borderId="96" xfId="0" applyNumberFormat="1" applyFont="1" applyFill="1" applyBorder="1" applyAlignment="1">
      <alignment horizontal="center" vertical="center" wrapText="1"/>
    </xf>
    <xf numFmtId="0" fontId="0" fillId="0" borderId="95" xfId="0" applyFont="1" applyFill="1" applyBorder="1" applyAlignment="1">
      <alignment horizontal="center" vertical="center" wrapText="1"/>
    </xf>
    <xf numFmtId="56" fontId="0" fillId="4" borderId="99" xfId="0" applyNumberFormat="1" applyFont="1" applyFill="1" applyBorder="1" applyAlignment="1">
      <alignment horizontal="center" vertical="center" wrapText="1"/>
    </xf>
    <xf numFmtId="56" fontId="0" fillId="4" borderId="95" xfId="0" applyNumberFormat="1" applyFont="1" applyFill="1" applyBorder="1" applyAlignment="1">
      <alignment vertical="center" wrapText="1"/>
    </xf>
    <xf numFmtId="0" fontId="6" fillId="0" borderId="82" xfId="0" applyFont="1" applyBorder="1" applyAlignment="1">
      <alignment horizontal="center" vertical="center"/>
    </xf>
    <xf numFmtId="178" fontId="30" fillId="6" borderId="59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0" fillId="4" borderId="99" xfId="0" applyFont="1" applyFill="1" applyBorder="1" applyAlignment="1">
      <alignment horizontal="center" vertical="center" wrapText="1"/>
    </xf>
    <xf numFmtId="177" fontId="6" fillId="0" borderId="16" xfId="0" applyNumberFormat="1" applyFont="1" applyBorder="1" applyAlignment="1">
      <alignment horizontal="center" vertical="center"/>
    </xf>
    <xf numFmtId="56" fontId="22" fillId="4" borderId="0" xfId="0" applyNumberFormat="1" applyFont="1" applyFill="1" applyAlignment="1"/>
    <xf numFmtId="0" fontId="8" fillId="4" borderId="0" xfId="0" applyFont="1" applyFill="1" applyAlignment="1">
      <alignment horizontal="left" vertical="top"/>
    </xf>
    <xf numFmtId="0" fontId="18" fillId="4" borderId="0" xfId="0" applyFont="1" applyFill="1" applyAlignment="1"/>
    <xf numFmtId="0" fontId="31" fillId="4" borderId="0" xfId="0" applyFont="1" applyFill="1" applyAlignment="1"/>
    <xf numFmtId="0" fontId="6" fillId="4" borderId="8" xfId="0" applyFont="1" applyFill="1" applyBorder="1" applyAlignment="1">
      <alignment horizontal="centerContinuous" vertical="center"/>
    </xf>
    <xf numFmtId="0" fontId="0" fillId="4" borderId="39" xfId="0" applyFont="1" applyFill="1" applyBorder="1" applyAlignment="1">
      <alignment horizontal="center" vertical="center" wrapText="1"/>
    </xf>
    <xf numFmtId="178" fontId="5" fillId="4" borderId="26" xfId="0" applyNumberFormat="1" applyFont="1" applyFill="1" applyBorder="1" applyAlignment="1">
      <alignment horizontal="center" vertical="center" wrapText="1"/>
    </xf>
    <xf numFmtId="1" fontId="5" fillId="4" borderId="24" xfId="0" applyNumberFormat="1" applyFont="1" applyFill="1" applyBorder="1" applyAlignment="1">
      <alignment horizontal="center" vertical="center"/>
    </xf>
    <xf numFmtId="178" fontId="5" fillId="4" borderId="38" xfId="0" applyNumberFormat="1" applyFont="1" applyFill="1" applyBorder="1" applyAlignment="1">
      <alignment horizontal="center" vertical="center" wrapText="1"/>
    </xf>
    <xf numFmtId="178" fontId="5" fillId="4" borderId="32" xfId="0" applyNumberFormat="1" applyFont="1" applyFill="1" applyBorder="1" applyAlignment="1">
      <alignment horizontal="center" vertical="center"/>
    </xf>
    <xf numFmtId="178" fontId="5" fillId="4" borderId="46" xfId="0" applyNumberFormat="1" applyFont="1" applyFill="1" applyBorder="1" applyAlignment="1">
      <alignment horizontal="center" vertical="center" wrapText="1"/>
    </xf>
    <xf numFmtId="178" fontId="5" fillId="4" borderId="82" xfId="0" applyNumberFormat="1" applyFont="1" applyFill="1" applyBorder="1" applyAlignment="1">
      <alignment horizontal="center" vertical="center"/>
    </xf>
    <xf numFmtId="1" fontId="5" fillId="4" borderId="82" xfId="0" applyNumberFormat="1" applyFont="1" applyFill="1" applyBorder="1" applyAlignment="1">
      <alignment horizontal="center" vertical="center"/>
    </xf>
    <xf numFmtId="1" fontId="5" fillId="4" borderId="77" xfId="0" applyNumberFormat="1" applyFont="1" applyFill="1" applyBorder="1" applyAlignment="1">
      <alignment horizontal="center" vertical="center"/>
    </xf>
    <xf numFmtId="1" fontId="5" fillId="4" borderId="124" xfId="0" applyNumberFormat="1" applyFont="1" applyFill="1" applyBorder="1" applyAlignment="1">
      <alignment horizontal="center" vertical="center"/>
    </xf>
    <xf numFmtId="178" fontId="5" fillId="4" borderId="103" xfId="0" applyNumberFormat="1" applyFont="1" applyFill="1" applyBorder="1" applyAlignment="1">
      <alignment horizontal="center" vertical="center"/>
    </xf>
    <xf numFmtId="178" fontId="5" fillId="4" borderId="108" xfId="0" applyNumberFormat="1" applyFont="1" applyFill="1" applyBorder="1" applyAlignment="1">
      <alignment horizontal="center" vertical="center"/>
    </xf>
    <xf numFmtId="1" fontId="5" fillId="4" borderId="108" xfId="0" applyNumberFormat="1" applyFont="1" applyFill="1" applyBorder="1" applyAlignment="1">
      <alignment horizontal="center" vertical="center"/>
    </xf>
    <xf numFmtId="1" fontId="5" fillId="4" borderId="107" xfId="0" applyNumberFormat="1" applyFont="1" applyFill="1" applyBorder="1" applyAlignment="1">
      <alignment horizontal="center" vertical="center"/>
    </xf>
    <xf numFmtId="178" fontId="5" fillId="4" borderId="106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textRotation="255"/>
    </xf>
    <xf numFmtId="56" fontId="7" fillId="4" borderId="0" xfId="0" applyNumberFormat="1" applyFont="1" applyFill="1" applyBorder="1" applyAlignment="1">
      <alignment horizontal="center" vertical="center" wrapText="1"/>
    </xf>
    <xf numFmtId="56" fontId="6" fillId="4" borderId="0" xfId="0" applyNumberFormat="1" applyFont="1" applyFill="1" applyBorder="1" applyAlignment="1">
      <alignment horizontal="left" vertical="center" wrapText="1"/>
    </xf>
    <xf numFmtId="0" fontId="1" fillId="4" borderId="0" xfId="0" applyNumberFormat="1" applyFont="1" applyFill="1" applyBorder="1" applyAlignment="1">
      <alignment horizontal="center" vertical="center"/>
    </xf>
    <xf numFmtId="176" fontId="15" fillId="0" borderId="0" xfId="0" applyNumberFormat="1" applyFont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 wrapText="1" shrinkToFit="1"/>
    </xf>
    <xf numFmtId="0" fontId="1" fillId="4" borderId="0" xfId="0" applyFont="1" applyFill="1" applyBorder="1" applyAlignment="1">
      <alignment horizontal="center" vertical="center" wrapText="1"/>
    </xf>
    <xf numFmtId="0" fontId="26" fillId="0" borderId="0" xfId="0" applyFont="1" applyBorder="1">
      <alignment vertical="center"/>
    </xf>
    <xf numFmtId="0" fontId="26" fillId="0" borderId="95" xfId="0" applyFont="1" applyFill="1" applyBorder="1" applyAlignment="1">
      <alignment horizontal="center" vertical="center" wrapText="1"/>
    </xf>
    <xf numFmtId="0" fontId="26" fillId="0" borderId="96" xfId="0" applyFont="1" applyFill="1" applyBorder="1" applyAlignment="1">
      <alignment horizontal="center" vertical="center" wrapText="1"/>
    </xf>
    <xf numFmtId="0" fontId="26" fillId="0" borderId="97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177" fontId="19" fillId="0" borderId="14" xfId="0" applyNumberFormat="1" applyFont="1" applyBorder="1" applyAlignment="1">
      <alignment horizontal="center" vertical="center"/>
    </xf>
    <xf numFmtId="177" fontId="19" fillId="0" borderId="98" xfId="0" applyNumberFormat="1" applyFont="1" applyBorder="1" applyAlignment="1">
      <alignment horizontal="center" vertical="center"/>
    </xf>
    <xf numFmtId="177" fontId="19" fillId="0" borderId="21" xfId="0" applyNumberFormat="1" applyFont="1" applyBorder="1" applyAlignment="1">
      <alignment horizontal="center" vertical="center"/>
    </xf>
    <xf numFmtId="56" fontId="26" fillId="0" borderId="0" xfId="0" applyNumberFormat="1" applyFont="1" applyBorder="1">
      <alignment vertical="center"/>
    </xf>
    <xf numFmtId="0" fontId="26" fillId="0" borderId="0" xfId="0" applyFont="1" applyAlignment="1">
      <alignment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26" fillId="0" borderId="0" xfId="0" applyFont="1" applyFill="1" applyBorder="1">
      <alignment vertical="center"/>
    </xf>
    <xf numFmtId="178" fontId="26" fillId="0" borderId="0" xfId="0" applyNumberFormat="1" applyFont="1" applyFill="1">
      <alignment vertical="center"/>
    </xf>
    <xf numFmtId="185" fontId="26" fillId="0" borderId="0" xfId="0" applyNumberFormat="1" applyFont="1">
      <alignment vertical="center"/>
    </xf>
    <xf numFmtId="185" fontId="26" fillId="0" borderId="0" xfId="0" applyNumberFormat="1" applyFont="1" applyFill="1">
      <alignment vertical="center"/>
    </xf>
    <xf numFmtId="0" fontId="26" fillId="0" borderId="0" xfId="0" applyFont="1" applyFill="1">
      <alignment vertical="center"/>
    </xf>
    <xf numFmtId="181" fontId="26" fillId="0" borderId="0" xfId="0" applyNumberFormat="1" applyFont="1">
      <alignment vertical="center"/>
    </xf>
    <xf numFmtId="0" fontId="26" fillId="7" borderId="0" xfId="0" applyFont="1" applyFill="1" applyBorder="1">
      <alignment vertical="center"/>
    </xf>
    <xf numFmtId="178" fontId="26" fillId="0" borderId="0" xfId="0" applyNumberFormat="1" applyFont="1">
      <alignment vertical="center"/>
    </xf>
    <xf numFmtId="0" fontId="26" fillId="0" borderId="0" xfId="0" applyNumberFormat="1" applyFont="1">
      <alignment vertical="center"/>
    </xf>
    <xf numFmtId="178" fontId="18" fillId="0" borderId="109" xfId="0" applyNumberFormat="1" applyFont="1" applyFill="1" applyBorder="1" applyAlignment="1">
      <alignment horizontal="center" vertical="center"/>
    </xf>
    <xf numFmtId="178" fontId="26" fillId="0" borderId="0" xfId="0" applyNumberFormat="1" applyFont="1" applyBorder="1">
      <alignment vertical="center"/>
    </xf>
    <xf numFmtId="0" fontId="26" fillId="0" borderId="0" xfId="0" applyFont="1" applyAlignment="1">
      <alignment horizontal="center" vertical="center"/>
    </xf>
    <xf numFmtId="0" fontId="18" fillId="0" borderId="118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3" borderId="63" xfId="0" applyNumberFormat="1" applyFont="1" applyFill="1" applyBorder="1" applyAlignment="1">
      <alignment horizontal="center" vertical="center"/>
    </xf>
    <xf numFmtId="56" fontId="18" fillId="0" borderId="0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shrinkToFit="1"/>
    </xf>
    <xf numFmtId="0" fontId="34" fillId="0" borderId="0" xfId="0" applyFont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177" fontId="19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center" vertical="center"/>
    </xf>
    <xf numFmtId="178" fontId="19" fillId="0" borderId="0" xfId="0" applyNumberFormat="1" applyFont="1" applyBorder="1" applyAlignment="1">
      <alignment horizontal="center" vertical="center"/>
    </xf>
    <xf numFmtId="0" fontId="26" fillId="5" borderId="0" xfId="0" applyFont="1" applyFill="1" applyBorder="1">
      <alignment vertical="center"/>
    </xf>
    <xf numFmtId="178" fontId="26" fillId="5" borderId="0" xfId="0" applyNumberFormat="1" applyFont="1" applyFill="1">
      <alignment vertical="center"/>
    </xf>
    <xf numFmtId="185" fontId="26" fillId="5" borderId="0" xfId="0" applyNumberFormat="1" applyFont="1" applyFill="1">
      <alignment vertical="center"/>
    </xf>
    <xf numFmtId="0" fontId="26" fillId="5" borderId="0" xfId="0" applyNumberFormat="1" applyFont="1" applyFill="1">
      <alignment vertical="center"/>
    </xf>
    <xf numFmtId="0" fontId="26" fillId="5" borderId="0" xfId="0" applyFont="1" applyFill="1">
      <alignment vertical="center"/>
    </xf>
    <xf numFmtId="181" fontId="26" fillId="5" borderId="0" xfId="0" applyNumberFormat="1" applyFont="1" applyFill="1">
      <alignment vertical="center"/>
    </xf>
    <xf numFmtId="178" fontId="32" fillId="0" borderId="38" xfId="0" applyNumberFormat="1" applyFont="1" applyFill="1" applyBorder="1" applyAlignment="1">
      <alignment horizontal="center" vertical="center"/>
    </xf>
    <xf numFmtId="178" fontId="32" fillId="0" borderId="30" xfId="0" applyNumberFormat="1" applyFont="1" applyFill="1" applyBorder="1" applyAlignment="1">
      <alignment horizontal="center" vertical="center"/>
    </xf>
    <xf numFmtId="178" fontId="32" fillId="0" borderId="39" xfId="0" applyNumberFormat="1" applyFont="1" applyFill="1" applyBorder="1" applyAlignment="1">
      <alignment horizontal="center" vertical="center"/>
    </xf>
    <xf numFmtId="178" fontId="32" fillId="0" borderId="33" xfId="0" applyNumberFormat="1" applyFont="1" applyFill="1" applyBorder="1" applyAlignment="1">
      <alignment horizontal="center" vertical="center"/>
    </xf>
    <xf numFmtId="178" fontId="32" fillId="0" borderId="29" xfId="0" applyNumberFormat="1" applyFont="1" applyFill="1" applyBorder="1" applyAlignment="1">
      <alignment horizontal="center" vertical="center"/>
    </xf>
    <xf numFmtId="178" fontId="32" fillId="0" borderId="42" xfId="0" applyNumberFormat="1" applyFont="1" applyFill="1" applyBorder="1" applyAlignment="1">
      <alignment horizontal="center" vertical="center"/>
    </xf>
    <xf numFmtId="178" fontId="32" fillId="0" borderId="79" xfId="0" applyNumberFormat="1" applyFont="1" applyFill="1" applyBorder="1" applyAlignment="1">
      <alignment horizontal="center" vertical="center"/>
    </xf>
    <xf numFmtId="178" fontId="32" fillId="0" borderId="75" xfId="0" applyNumberFormat="1" applyFont="1" applyFill="1" applyBorder="1" applyAlignment="1">
      <alignment horizontal="center" vertical="center"/>
    </xf>
    <xf numFmtId="178" fontId="32" fillId="0" borderId="80" xfId="0" applyNumberFormat="1" applyFont="1" applyFill="1" applyBorder="1" applyAlignment="1">
      <alignment horizontal="center" vertical="center"/>
    </xf>
    <xf numFmtId="178" fontId="32" fillId="0" borderId="76" xfId="0" applyNumberFormat="1" applyFont="1" applyFill="1" applyBorder="1" applyAlignment="1">
      <alignment horizontal="center" vertical="center"/>
    </xf>
    <xf numFmtId="178" fontId="32" fillId="0" borderId="37" xfId="0" applyNumberFormat="1" applyFont="1" applyFill="1" applyBorder="1" applyAlignment="1">
      <alignment horizontal="center" vertical="center"/>
    </xf>
    <xf numFmtId="178" fontId="32" fillId="0" borderId="62" xfId="0" applyNumberFormat="1" applyFont="1" applyFill="1" applyBorder="1" applyAlignment="1">
      <alignment horizontal="center" vertical="center"/>
    </xf>
    <xf numFmtId="178" fontId="32" fillId="0" borderId="81" xfId="0" applyNumberFormat="1" applyFont="1" applyFill="1" applyBorder="1" applyAlignment="1">
      <alignment horizontal="center" vertical="center"/>
    </xf>
    <xf numFmtId="178" fontId="32" fillId="0" borderId="86" xfId="0" applyNumberFormat="1" applyFont="1" applyFill="1" applyBorder="1" applyAlignment="1">
      <alignment horizontal="center" vertical="center"/>
    </xf>
    <xf numFmtId="182" fontId="32" fillId="0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78" fontId="32" fillId="3" borderId="66" xfId="0" applyNumberFormat="1" applyFont="1" applyFill="1" applyBorder="1" applyAlignment="1">
      <alignment horizontal="center" vertical="center"/>
    </xf>
    <xf numFmtId="178" fontId="32" fillId="3" borderId="63" xfId="0" applyNumberFormat="1" applyFont="1" applyFill="1" applyBorder="1" applyAlignment="1">
      <alignment horizontal="center" vertical="center"/>
    </xf>
    <xf numFmtId="178" fontId="32" fillId="3" borderId="69" xfId="0" applyNumberFormat="1" applyFont="1" applyFill="1" applyBorder="1" applyAlignment="1">
      <alignment horizontal="center" vertical="center"/>
    </xf>
    <xf numFmtId="178" fontId="32" fillId="3" borderId="64" xfId="0" applyNumberFormat="1" applyFont="1" applyFill="1" applyBorder="1" applyAlignment="1">
      <alignment horizontal="center" vertical="center"/>
    </xf>
    <xf numFmtId="178" fontId="32" fillId="0" borderId="66" xfId="0" applyNumberFormat="1" applyFont="1" applyFill="1" applyBorder="1" applyAlignment="1">
      <alignment horizontal="center" vertical="center"/>
    </xf>
    <xf numFmtId="178" fontId="32" fillId="0" borderId="63" xfId="0" applyNumberFormat="1" applyFont="1" applyFill="1" applyBorder="1" applyAlignment="1">
      <alignment horizontal="center" vertical="center"/>
    </xf>
    <xf numFmtId="178" fontId="32" fillId="0" borderId="69" xfId="0" applyNumberFormat="1" applyFont="1" applyFill="1" applyBorder="1" applyAlignment="1">
      <alignment horizontal="center" vertical="center"/>
    </xf>
    <xf numFmtId="178" fontId="32" fillId="0" borderId="64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/>
    <xf numFmtId="0" fontId="19" fillId="0" borderId="0" xfId="0" applyFont="1" applyFill="1" applyBorder="1" applyAlignment="1">
      <alignment horizontal="center" vertical="center" wrapText="1" shrinkToFit="1"/>
    </xf>
    <xf numFmtId="180" fontId="26" fillId="0" borderId="0" xfId="0" applyNumberFormat="1" applyFont="1">
      <alignment vertical="center"/>
    </xf>
    <xf numFmtId="0" fontId="26" fillId="0" borderId="140" xfId="0" applyFont="1" applyFill="1" applyBorder="1" applyAlignment="1">
      <alignment horizontal="center" vertical="center" wrapText="1"/>
    </xf>
    <xf numFmtId="177" fontId="19" fillId="4" borderId="0" xfId="0" applyNumberFormat="1" applyFont="1" applyFill="1" applyBorder="1" applyAlignment="1">
      <alignment horizontal="center" vertical="center"/>
    </xf>
    <xf numFmtId="0" fontId="19" fillId="4" borderId="0" xfId="0" applyNumberFormat="1" applyFont="1" applyFill="1" applyBorder="1" applyAlignment="1">
      <alignment horizontal="center" vertical="center"/>
    </xf>
    <xf numFmtId="0" fontId="26" fillId="4" borderId="0" xfId="0" applyFont="1" applyFill="1">
      <alignment vertical="center"/>
    </xf>
    <xf numFmtId="178" fontId="32" fillId="0" borderId="0" xfId="0" applyNumberFormat="1" applyFont="1" applyFill="1" applyBorder="1" applyAlignment="1">
      <alignment horizontal="center" vertical="center"/>
    </xf>
    <xf numFmtId="0" fontId="35" fillId="0" borderId="95" xfId="0" applyFont="1" applyFill="1" applyBorder="1" applyAlignment="1">
      <alignment horizontal="center" vertical="center" wrapText="1"/>
    </xf>
    <xf numFmtId="0" fontId="35" fillId="4" borderId="95" xfId="0" applyFont="1" applyFill="1" applyBorder="1" applyAlignment="1">
      <alignment horizontal="center" vertical="center" wrapText="1"/>
    </xf>
    <xf numFmtId="0" fontId="9" fillId="4" borderId="55" xfId="0" applyNumberFormat="1" applyFont="1" applyFill="1" applyBorder="1" applyAlignment="1">
      <alignment horizontal="center" vertical="center" wrapText="1"/>
    </xf>
    <xf numFmtId="178" fontId="5" fillId="4" borderId="54" xfId="0" applyNumberFormat="1" applyFont="1" applyFill="1" applyBorder="1" applyAlignment="1">
      <alignment horizontal="center" vertical="center" wrapText="1"/>
    </xf>
    <xf numFmtId="178" fontId="5" fillId="4" borderId="55" xfId="0" applyNumberFormat="1" applyFont="1" applyFill="1" applyBorder="1" applyAlignment="1">
      <alignment horizontal="center" vertical="center" wrapText="1"/>
    </xf>
    <xf numFmtId="178" fontId="5" fillId="4" borderId="59" xfId="0" applyNumberFormat="1" applyFont="1" applyFill="1" applyBorder="1" applyAlignment="1">
      <alignment horizontal="center" vertical="center" wrapText="1"/>
    </xf>
    <xf numFmtId="178" fontId="5" fillId="4" borderId="60" xfId="0" applyNumberFormat="1" applyFont="1" applyFill="1" applyBorder="1" applyAlignment="1">
      <alignment horizontal="center" vertical="center" wrapText="1"/>
    </xf>
    <xf numFmtId="1" fontId="5" fillId="4" borderId="55" xfId="0" applyNumberFormat="1" applyFont="1" applyFill="1" applyBorder="1" applyAlignment="1">
      <alignment horizontal="center" vertical="center" wrapText="1"/>
    </xf>
    <xf numFmtId="184" fontId="5" fillId="4" borderId="56" xfId="0" applyNumberFormat="1" applyFont="1" applyFill="1" applyBorder="1" applyAlignment="1">
      <alignment horizontal="center" vertical="center"/>
    </xf>
    <xf numFmtId="1" fontId="5" fillId="4" borderId="59" xfId="0" applyNumberFormat="1" applyFont="1" applyFill="1" applyBorder="1" applyAlignment="1">
      <alignment horizontal="center" vertical="center" wrapText="1"/>
    </xf>
    <xf numFmtId="176" fontId="1" fillId="4" borderId="61" xfId="0" applyNumberFormat="1" applyFont="1" applyFill="1" applyBorder="1" applyAlignment="1">
      <alignment horizontal="center" vertical="center" wrapText="1"/>
    </xf>
    <xf numFmtId="1" fontId="5" fillId="4" borderId="60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178" fontId="27" fillId="4" borderId="64" xfId="0" applyNumberFormat="1" applyFont="1" applyFill="1" applyBorder="1" applyAlignment="1">
      <alignment horizontal="center" vertical="center"/>
    </xf>
    <xf numFmtId="1" fontId="27" fillId="4" borderId="67" xfId="0" applyNumberFormat="1" applyFont="1" applyFill="1" applyBorder="1" applyAlignment="1">
      <alignment horizontal="center" vertical="center"/>
    </xf>
    <xf numFmtId="1" fontId="27" fillId="4" borderId="68" xfId="0" applyNumberFormat="1" applyFont="1" applyFill="1" applyBorder="1" applyAlignment="1">
      <alignment horizontal="center" vertical="center"/>
    </xf>
    <xf numFmtId="56" fontId="6" fillId="4" borderId="0" xfId="0" applyNumberFormat="1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176" fontId="6" fillId="0" borderId="144" xfId="0" applyNumberFormat="1" applyFont="1" applyBorder="1" applyAlignment="1">
      <alignment horizontal="center" vertical="center" shrinkToFit="1"/>
    </xf>
    <xf numFmtId="176" fontId="6" fillId="0" borderId="81" xfId="0" applyNumberFormat="1" applyFont="1" applyBorder="1" applyAlignment="1">
      <alignment horizontal="center" vertical="center" shrinkToFit="1"/>
    </xf>
    <xf numFmtId="176" fontId="6" fillId="0" borderId="145" xfId="0" applyNumberFormat="1" applyFont="1" applyBorder="1" applyAlignment="1">
      <alignment horizontal="center" vertical="center" shrinkToFit="1"/>
    </xf>
    <xf numFmtId="56" fontId="6" fillId="0" borderId="80" xfId="0" applyNumberFormat="1" applyFont="1" applyBorder="1" applyAlignment="1">
      <alignment horizontal="center" vertical="center"/>
    </xf>
    <xf numFmtId="0" fontId="1" fillId="0" borderId="107" xfId="0" applyNumberFormat="1" applyFont="1" applyFill="1" applyBorder="1" applyAlignment="1">
      <alignment horizontal="center" vertical="center" wrapText="1"/>
    </xf>
    <xf numFmtId="0" fontId="1" fillId="0" borderId="116" xfId="0" applyNumberFormat="1" applyFont="1" applyFill="1" applyBorder="1" applyAlignment="1">
      <alignment horizontal="center" vertical="center" wrapText="1"/>
    </xf>
    <xf numFmtId="0" fontId="1" fillId="6" borderId="72" xfId="0" applyNumberFormat="1" applyFont="1" applyFill="1" applyBorder="1" applyAlignment="1">
      <alignment horizontal="center" vertical="center" wrapText="1"/>
    </xf>
    <xf numFmtId="0" fontId="1" fillId="0" borderId="69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6" fillId="0" borderId="144" xfId="0" applyNumberFormat="1" applyFont="1" applyBorder="1" applyAlignment="1">
      <alignment horizontal="center" vertical="center" shrinkToFit="1"/>
    </xf>
    <xf numFmtId="0" fontId="6" fillId="0" borderId="81" xfId="0" applyNumberFormat="1" applyFont="1" applyBorder="1" applyAlignment="1">
      <alignment horizontal="center" vertical="center" shrinkToFit="1"/>
    </xf>
    <xf numFmtId="0" fontId="6" fillId="0" borderId="145" xfId="0" applyNumberFormat="1" applyFont="1" applyBorder="1" applyAlignment="1">
      <alignment horizontal="center" vertical="center" shrinkToFit="1"/>
    </xf>
    <xf numFmtId="0" fontId="1" fillId="0" borderId="69" xfId="0" applyNumberFormat="1" applyFont="1" applyFill="1" applyBorder="1" applyAlignment="1">
      <alignment horizontal="center" vertical="center" wrapText="1"/>
    </xf>
    <xf numFmtId="0" fontId="1" fillId="6" borderId="69" xfId="0" applyNumberFormat="1" applyFont="1" applyFill="1" applyBorder="1" applyAlignment="1">
      <alignment horizontal="center" vertical="center" wrapText="1"/>
    </xf>
    <xf numFmtId="0" fontId="1" fillId="4" borderId="69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1" fillId="2" borderId="91" xfId="0" applyNumberFormat="1" applyFont="1" applyFill="1" applyBorder="1" applyAlignment="1">
      <alignment horizontal="center" vertical="center" wrapText="1"/>
    </xf>
    <xf numFmtId="0" fontId="1" fillId="4" borderId="8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right"/>
    </xf>
    <xf numFmtId="0" fontId="1" fillId="0" borderId="43" xfId="0" applyNumberFormat="1" applyFont="1" applyFill="1" applyBorder="1" applyAlignment="1">
      <alignment horizontal="center" vertical="center" wrapText="1"/>
    </xf>
    <xf numFmtId="0" fontId="1" fillId="3" borderId="68" xfId="0" applyNumberFormat="1" applyFont="1" applyFill="1" applyBorder="1" applyAlignment="1">
      <alignment horizontal="center" vertical="center" wrapText="1"/>
    </xf>
    <xf numFmtId="0" fontId="1" fillId="0" borderId="68" xfId="0" applyNumberFormat="1" applyFont="1" applyFill="1" applyBorder="1" applyAlignment="1">
      <alignment horizontal="center" vertical="center" wrapText="1"/>
    </xf>
    <xf numFmtId="0" fontId="1" fillId="0" borderId="59" xfId="0" applyNumberFormat="1" applyFont="1" applyFill="1" applyBorder="1" applyAlignment="1">
      <alignment horizontal="center" vertical="center" wrapText="1"/>
    </xf>
    <xf numFmtId="0" fontId="1" fillId="0" borderId="68" xfId="1" applyNumberFormat="1" applyFont="1" applyFill="1" applyBorder="1" applyAlignment="1" applyProtection="1">
      <alignment horizontal="center" vertical="center"/>
    </xf>
    <xf numFmtId="0" fontId="1" fillId="0" borderId="49" xfId="0" applyNumberFormat="1" applyFont="1" applyFill="1" applyBorder="1" applyAlignment="1">
      <alignment horizontal="center" vertical="center" wrapText="1"/>
    </xf>
    <xf numFmtId="0" fontId="1" fillId="0" borderId="80" xfId="0" applyNumberFormat="1" applyFont="1" applyFill="1" applyBorder="1" applyAlignment="1">
      <alignment horizontal="center" vertical="center" wrapText="1"/>
    </xf>
    <xf numFmtId="0" fontId="1" fillId="0" borderId="72" xfId="0" applyNumberFormat="1" applyFont="1" applyFill="1" applyBorder="1" applyAlignment="1">
      <alignment horizontal="center" vertical="center" wrapText="1"/>
    </xf>
    <xf numFmtId="0" fontId="18" fillId="0" borderId="69" xfId="0" applyNumberFormat="1" applyFont="1" applyFill="1" applyBorder="1" applyAlignment="1">
      <alignment horizontal="center" vertical="center" wrapText="1"/>
    </xf>
    <xf numFmtId="0" fontId="5" fillId="0" borderId="34" xfId="0" applyNumberFormat="1" applyFont="1" applyFill="1" applyBorder="1" applyAlignment="1">
      <alignment horizontal="center" vertical="center" wrapText="1"/>
    </xf>
    <xf numFmtId="0" fontId="36" fillId="0" borderId="0" xfId="0" applyFont="1">
      <alignment vertical="center"/>
    </xf>
    <xf numFmtId="0" fontId="37" fillId="0" borderId="0" xfId="0" applyFont="1" applyAlignment="1"/>
    <xf numFmtId="0" fontId="38" fillId="4" borderId="0" xfId="0" applyFont="1" applyFill="1" applyAlignment="1"/>
    <xf numFmtId="0" fontId="38" fillId="0" borderId="0" xfId="0" applyFont="1" applyAlignment="1"/>
    <xf numFmtId="178" fontId="39" fillId="0" borderId="43" xfId="0" applyNumberFormat="1" applyFont="1" applyFill="1" applyBorder="1" applyAlignment="1">
      <alignment horizontal="center" vertical="center"/>
    </xf>
    <xf numFmtId="178" fontId="39" fillId="0" borderId="0" xfId="0" applyNumberFormat="1" applyFont="1" applyFill="1" applyBorder="1" applyAlignment="1">
      <alignment horizontal="center" vertical="center"/>
    </xf>
    <xf numFmtId="0" fontId="39" fillId="0" borderId="131" xfId="0" applyFont="1" applyBorder="1" applyAlignment="1"/>
    <xf numFmtId="178" fontId="39" fillId="0" borderId="131" xfId="0" applyNumberFormat="1" applyFont="1" applyFill="1" applyBorder="1" applyAlignment="1">
      <alignment horizontal="center" vertical="center"/>
    </xf>
    <xf numFmtId="0" fontId="39" fillId="0" borderId="0" xfId="0" applyFont="1" applyBorder="1" applyAlignment="1"/>
    <xf numFmtId="0" fontId="39" fillId="0" borderId="34" xfId="0" applyFont="1" applyBorder="1" applyAlignment="1"/>
    <xf numFmtId="178" fontId="39" fillId="0" borderId="34" xfId="0" applyNumberFormat="1" applyFont="1" applyFill="1" applyBorder="1" applyAlignment="1">
      <alignment horizontal="center" vertical="center"/>
    </xf>
    <xf numFmtId="0" fontId="40" fillId="0" borderId="43" xfId="0" applyFont="1" applyBorder="1" applyAlignment="1"/>
    <xf numFmtId="0" fontId="40" fillId="4" borderId="43" xfId="0" applyFont="1" applyFill="1" applyBorder="1" applyAlignment="1"/>
    <xf numFmtId="0" fontId="3" fillId="0" borderId="43" xfId="0" applyFont="1" applyBorder="1" applyAlignment="1"/>
    <xf numFmtId="0" fontId="40" fillId="0" borderId="131" xfId="0" applyFont="1" applyBorder="1" applyAlignment="1"/>
    <xf numFmtId="0" fontId="40" fillId="4" borderId="131" xfId="0" applyFont="1" applyFill="1" applyBorder="1" applyAlignment="1"/>
    <xf numFmtId="0" fontId="3" fillId="0" borderId="131" xfId="0" applyFont="1" applyBorder="1" applyAlignment="1"/>
    <xf numFmtId="0" fontId="40" fillId="0" borderId="0" xfId="0" applyFont="1" applyBorder="1" applyAlignment="1"/>
    <xf numFmtId="0" fontId="40" fillId="4" borderId="0" xfId="0" applyFont="1" applyFill="1" applyBorder="1" applyAlignment="1"/>
    <xf numFmtId="0" fontId="3" fillId="0" borderId="0" xfId="0" applyFont="1" applyBorder="1" applyAlignment="1"/>
    <xf numFmtId="0" fontId="41" fillId="0" borderId="34" xfId="0" applyFont="1" applyBorder="1">
      <alignment vertical="center"/>
    </xf>
    <xf numFmtId="0" fontId="3" fillId="0" borderId="34" xfId="0" applyFont="1" applyBorder="1" applyAlignment="1"/>
    <xf numFmtId="178" fontId="3" fillId="0" borderId="34" xfId="0" applyNumberFormat="1" applyFont="1" applyFill="1" applyBorder="1" applyAlignment="1">
      <alignment horizontal="center" vertical="center"/>
    </xf>
    <xf numFmtId="0" fontId="40" fillId="0" borderId="34" xfId="0" applyFont="1" applyBorder="1" applyAlignment="1"/>
    <xf numFmtId="0" fontId="40" fillId="4" borderId="34" xfId="0" applyFont="1" applyFill="1" applyBorder="1" applyAlignment="1"/>
    <xf numFmtId="0" fontId="0" fillId="4" borderId="99" xfId="0" applyFont="1" applyFill="1" applyBorder="1" applyAlignment="1">
      <alignment horizontal="center" vertical="center" wrapText="1"/>
    </xf>
    <xf numFmtId="0" fontId="0" fillId="4" borderId="99" xfId="0" applyFont="1" applyFill="1" applyBorder="1" applyAlignment="1">
      <alignment horizontal="center" vertical="center" wrapText="1"/>
    </xf>
    <xf numFmtId="0" fontId="0" fillId="4" borderId="99" xfId="0" applyFont="1" applyFill="1" applyBorder="1" applyAlignment="1">
      <alignment vertical="center" wrapText="1"/>
    </xf>
    <xf numFmtId="0" fontId="5" fillId="6" borderId="70" xfId="0" applyNumberFormat="1" applyFont="1" applyFill="1" applyBorder="1" applyAlignment="1">
      <alignment horizontal="center" vertical="center"/>
    </xf>
    <xf numFmtId="0" fontId="5" fillId="5" borderId="122" xfId="0" applyNumberFormat="1" applyFont="1" applyFill="1" applyBorder="1" applyAlignment="1">
      <alignment horizontal="center" vertical="center"/>
    </xf>
    <xf numFmtId="0" fontId="5" fillId="5" borderId="36" xfId="0" applyNumberFormat="1" applyFont="1" applyFill="1" applyBorder="1" applyAlignment="1">
      <alignment horizontal="center" vertical="center"/>
    </xf>
    <xf numFmtId="0" fontId="5" fillId="5" borderId="70" xfId="0" applyNumberFormat="1" applyFont="1" applyFill="1" applyBorder="1" applyAlignment="1">
      <alignment horizontal="center" vertical="center"/>
    </xf>
    <xf numFmtId="0" fontId="5" fillId="0" borderId="7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83" xfId="0" applyFont="1" applyFill="1" applyBorder="1" applyAlignment="1">
      <alignment horizontal="center" vertical="center"/>
    </xf>
    <xf numFmtId="178" fontId="1" fillId="0" borderId="109" xfId="0" applyNumberFormat="1" applyFont="1" applyFill="1" applyBorder="1" applyAlignment="1">
      <alignment horizontal="center" vertical="center"/>
    </xf>
    <xf numFmtId="0" fontId="1" fillId="0" borderId="118" xfId="0" applyNumberFormat="1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7" borderId="0" xfId="0" applyFont="1" applyFill="1">
      <alignment vertical="center"/>
    </xf>
    <xf numFmtId="1" fontId="5" fillId="6" borderId="71" xfId="0" applyNumberFormat="1" applyFont="1" applyFill="1" applyBorder="1" applyAlignment="1">
      <alignment horizontal="center" vertical="center"/>
    </xf>
    <xf numFmtId="176" fontId="18" fillId="0" borderId="36" xfId="0" applyNumberFormat="1" applyFont="1" applyFill="1" applyBorder="1" applyAlignment="1">
      <alignment horizontal="center" vertical="center"/>
    </xf>
    <xf numFmtId="0" fontId="5" fillId="4" borderId="7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/>
    </xf>
    <xf numFmtId="0" fontId="5" fillId="0" borderId="133" xfId="0" applyNumberFormat="1" applyFont="1" applyFill="1" applyBorder="1" applyAlignment="1">
      <alignment horizontal="center"/>
    </xf>
    <xf numFmtId="0" fontId="5" fillId="0" borderId="134" xfId="0" applyFont="1" applyFill="1" applyBorder="1" applyAlignment="1"/>
    <xf numFmtId="0" fontId="5" fillId="0" borderId="38" xfId="0" applyNumberFormat="1" applyFont="1" applyFill="1" applyBorder="1" applyAlignment="1">
      <alignment horizontal="center"/>
    </xf>
    <xf numFmtId="0" fontId="5" fillId="0" borderId="30" xfId="0" applyNumberFormat="1" applyFont="1" applyFill="1" applyBorder="1" applyAlignment="1">
      <alignment horizontal="center"/>
    </xf>
    <xf numFmtId="0" fontId="5" fillId="0" borderId="39" xfId="0" applyFont="1" applyFill="1" applyBorder="1" applyAlignment="1"/>
    <xf numFmtId="0" fontId="5" fillId="0" borderId="79" xfId="0" applyNumberFormat="1" applyFont="1" applyFill="1" applyBorder="1" applyAlignment="1">
      <alignment horizontal="center"/>
    </xf>
    <xf numFmtId="0" fontId="5" fillId="0" borderId="75" xfId="0" applyNumberFormat="1" applyFont="1" applyFill="1" applyBorder="1" applyAlignment="1">
      <alignment horizontal="center"/>
    </xf>
    <xf numFmtId="0" fontId="5" fillId="0" borderId="80" xfId="0" applyFont="1" applyFill="1" applyBorder="1" applyAlignment="1"/>
    <xf numFmtId="178" fontId="5" fillId="0" borderId="135" xfId="0" applyNumberFormat="1" applyFont="1" applyFill="1" applyBorder="1" applyAlignment="1">
      <alignment horizontal="center"/>
    </xf>
    <xf numFmtId="178" fontId="5" fillId="0" borderId="128" xfId="0" applyNumberFormat="1" applyFont="1" applyFill="1" applyBorder="1" applyAlignment="1">
      <alignment horizontal="center"/>
    </xf>
    <xf numFmtId="0" fontId="5" fillId="0" borderId="128" xfId="0" applyNumberFormat="1" applyFont="1" applyFill="1" applyBorder="1" applyAlignment="1">
      <alignment horizontal="center"/>
    </xf>
    <xf numFmtId="0" fontId="5" fillId="0" borderId="136" xfId="0" applyFont="1" applyFill="1" applyBorder="1" applyAlignment="1"/>
    <xf numFmtId="178" fontId="5" fillId="0" borderId="137" xfId="0" applyNumberFormat="1" applyFont="1" applyFill="1" applyBorder="1" applyAlignment="1">
      <alignment horizontal="center"/>
    </xf>
    <xf numFmtId="178" fontId="5" fillId="0" borderId="138" xfId="0" applyNumberFormat="1" applyFont="1" applyFill="1" applyBorder="1" applyAlignment="1">
      <alignment horizontal="center"/>
    </xf>
    <xf numFmtId="0" fontId="5" fillId="0" borderId="138" xfId="0" applyNumberFormat="1" applyFont="1" applyFill="1" applyBorder="1" applyAlignment="1">
      <alignment horizontal="center"/>
    </xf>
    <xf numFmtId="0" fontId="5" fillId="0" borderId="139" xfId="0" applyFont="1" applyFill="1" applyBorder="1" applyAlignment="1"/>
    <xf numFmtId="178" fontId="5" fillId="8" borderId="54" xfId="0" applyNumberFormat="1" applyFont="1" applyFill="1" applyBorder="1" applyAlignment="1">
      <alignment horizontal="center" vertical="center"/>
    </xf>
    <xf numFmtId="178" fontId="5" fillId="8" borderId="56" xfId="0" applyNumberFormat="1" applyFont="1" applyFill="1" applyBorder="1" applyAlignment="1">
      <alignment horizontal="center" vertical="center"/>
    </xf>
    <xf numFmtId="178" fontId="5" fillId="8" borderId="72" xfId="0" applyNumberFormat="1" applyFont="1" applyFill="1" applyBorder="1" applyAlignment="1">
      <alignment vertical="center"/>
    </xf>
    <xf numFmtId="178" fontId="5" fillId="4" borderId="72" xfId="0" applyNumberFormat="1" applyFont="1" applyFill="1" applyBorder="1" applyAlignment="1">
      <alignment vertical="center"/>
    </xf>
    <xf numFmtId="178" fontId="5" fillId="4" borderId="57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wrapText="1" shrinkToFit="1"/>
    </xf>
    <xf numFmtId="0" fontId="5" fillId="0" borderId="47" xfId="0" applyFont="1" applyBorder="1" applyAlignment="1">
      <alignment horizontal="center" vertical="center" wrapText="1" shrinkToFit="1"/>
    </xf>
    <xf numFmtId="0" fontId="5" fillId="0" borderId="49" xfId="0" applyFont="1" applyFill="1" applyBorder="1" applyAlignment="1">
      <alignment horizontal="center" vertical="center" wrapText="1" shrinkToFit="1"/>
    </xf>
    <xf numFmtId="0" fontId="5" fillId="0" borderId="48" xfId="0" applyFont="1" applyFill="1" applyBorder="1" applyAlignment="1">
      <alignment horizontal="center" vertical="center" wrapText="1" shrinkToFit="1"/>
    </xf>
    <xf numFmtId="0" fontId="5" fillId="4" borderId="38" xfId="0" applyNumberFormat="1" applyFont="1" applyFill="1" applyBorder="1" applyAlignment="1">
      <alignment horizontal="center" vertical="center"/>
    </xf>
    <xf numFmtId="0" fontId="5" fillId="4" borderId="30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vertical="center"/>
    </xf>
    <xf numFmtId="0" fontId="5" fillId="4" borderId="46" xfId="0" applyNumberFormat="1" applyFont="1" applyFill="1" applyBorder="1" applyAlignment="1">
      <alignment horizontal="center" vertical="center"/>
    </xf>
    <xf numFmtId="0" fontId="5" fillId="4" borderId="47" xfId="0" applyNumberFormat="1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vertical="center"/>
    </xf>
    <xf numFmtId="0" fontId="5" fillId="8" borderId="56" xfId="0" applyFont="1" applyFill="1" applyBorder="1" applyAlignment="1">
      <alignment vertical="center"/>
    </xf>
    <xf numFmtId="0" fontId="5" fillId="8" borderId="57" xfId="0" applyFont="1" applyFill="1" applyBorder="1" applyAlignment="1">
      <alignment vertical="center"/>
    </xf>
    <xf numFmtId="0" fontId="5" fillId="4" borderId="5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8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84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 shrinkToFit="1"/>
    </xf>
    <xf numFmtId="0" fontId="5" fillId="0" borderId="50" xfId="0" applyFont="1" applyBorder="1" applyAlignment="1">
      <alignment horizontal="center" vertical="center" wrapText="1" shrinkToFit="1"/>
    </xf>
    <xf numFmtId="0" fontId="5" fillId="0" borderId="8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center" vertical="center" wrapText="1" shrinkToFit="1"/>
    </xf>
    <xf numFmtId="0" fontId="5" fillId="0" borderId="18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2" borderId="90" xfId="0" applyNumberFormat="1" applyFont="1" applyFill="1" applyBorder="1" applyAlignment="1">
      <alignment horizontal="center" vertical="center"/>
    </xf>
    <xf numFmtId="0" fontId="5" fillId="2" borderId="88" xfId="0" applyNumberFormat="1" applyFont="1" applyFill="1" applyBorder="1" applyAlignment="1">
      <alignment horizontal="center" vertical="center"/>
    </xf>
    <xf numFmtId="0" fontId="5" fillId="2" borderId="87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4" borderId="66" xfId="0" applyNumberFormat="1" applyFont="1" applyFill="1" applyBorder="1" applyAlignment="1">
      <alignment horizontal="center" vertical="center"/>
    </xf>
    <xf numFmtId="0" fontId="5" fillId="4" borderId="63" xfId="0" applyNumberFormat="1" applyFont="1" applyFill="1" applyBorder="1" applyAlignment="1">
      <alignment horizontal="center" vertical="center"/>
    </xf>
    <xf numFmtId="0" fontId="5" fillId="4" borderId="86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8" xfId="0" applyNumberFormat="1" applyFont="1" applyFill="1" applyBorder="1" applyAlignment="1">
      <alignment horizontal="center" vertical="center"/>
    </xf>
    <xf numFmtId="0" fontId="5" fillId="0" borderId="30" xfId="0" applyNumberFormat="1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" fontId="5" fillId="0" borderId="38" xfId="0" applyNumberFormat="1" applyFont="1" applyFill="1" applyBorder="1" applyAlignment="1">
      <alignment horizontal="center" vertical="center"/>
    </xf>
    <xf numFmtId="1" fontId="5" fillId="0" borderId="30" xfId="0" applyNumberFormat="1" applyFont="1" applyFill="1" applyBorder="1" applyAlignment="1">
      <alignment horizontal="center" vertical="center"/>
    </xf>
    <xf numFmtId="0" fontId="5" fillId="3" borderId="66" xfId="0" applyNumberFormat="1" applyFont="1" applyFill="1" applyBorder="1" applyAlignment="1">
      <alignment horizontal="center" vertical="center"/>
    </xf>
    <xf numFmtId="0" fontId="5" fillId="3" borderId="63" xfId="0" applyNumberFormat="1" applyFont="1" applyFill="1" applyBorder="1" applyAlignment="1">
      <alignment horizontal="center" vertical="center"/>
    </xf>
    <xf numFmtId="0" fontId="5" fillId="3" borderId="64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0" borderId="66" xfId="0" applyNumberFormat="1" applyFont="1" applyFill="1" applyBorder="1" applyAlignment="1">
      <alignment horizontal="center" vertical="center"/>
    </xf>
    <xf numFmtId="0" fontId="5" fillId="0" borderId="63" xfId="0" applyNumberFormat="1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vertical="center"/>
    </xf>
    <xf numFmtId="1" fontId="5" fillId="0" borderId="54" xfId="0" applyNumberFormat="1" applyFont="1" applyFill="1" applyBorder="1" applyAlignment="1">
      <alignment horizontal="center" vertical="center"/>
    </xf>
    <xf numFmtId="1" fontId="5" fillId="0" borderId="56" xfId="0" applyNumberFormat="1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vertical="center"/>
    </xf>
    <xf numFmtId="1" fontId="5" fillId="0" borderId="66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50" xfId="0" applyFont="1" applyFill="1" applyBorder="1" applyAlignment="1">
      <alignment vertical="center"/>
    </xf>
    <xf numFmtId="0" fontId="5" fillId="0" borderId="81" xfId="0" applyFont="1" applyFill="1" applyBorder="1" applyAlignment="1">
      <alignment vertical="center"/>
    </xf>
    <xf numFmtId="0" fontId="5" fillId="0" borderId="46" xfId="0" applyNumberFormat="1" applyFont="1" applyFill="1" applyBorder="1" applyAlignment="1">
      <alignment horizontal="center" vertical="center"/>
    </xf>
    <xf numFmtId="0" fontId="5" fillId="0" borderId="47" xfId="0" applyNumberFormat="1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vertical="center"/>
    </xf>
    <xf numFmtId="0" fontId="5" fillId="0" borderId="79" xfId="0" applyNumberFormat="1" applyFont="1" applyFill="1" applyBorder="1" applyAlignment="1">
      <alignment horizontal="center" vertical="center"/>
    </xf>
    <xf numFmtId="0" fontId="5" fillId="0" borderId="75" xfId="0" applyNumberFormat="1" applyFont="1" applyFill="1" applyBorder="1" applyAlignment="1">
      <alignment horizontal="center" vertical="center"/>
    </xf>
    <xf numFmtId="0" fontId="5" fillId="0" borderId="76" xfId="0" applyFont="1" applyFill="1" applyBorder="1" applyAlignment="1">
      <alignment vertical="center"/>
    </xf>
    <xf numFmtId="0" fontId="5" fillId="0" borderId="76" xfId="0" applyFont="1" applyFill="1" applyBorder="1" applyAlignment="1">
      <alignment horizontal="center" vertical="center" wrapText="1" shrinkToFit="1"/>
    </xf>
    <xf numFmtId="0" fontId="5" fillId="4" borderId="132" xfId="0" applyNumberFormat="1" applyFont="1" applyFill="1" applyBorder="1" applyAlignment="1">
      <alignment horizontal="center" vertical="center"/>
    </xf>
    <xf numFmtId="0" fontId="5" fillId="4" borderId="3" xfId="0" applyNumberFormat="1" applyFont="1" applyFill="1" applyBorder="1" applyAlignment="1">
      <alignment horizontal="center" vertical="center"/>
    </xf>
    <xf numFmtId="0" fontId="5" fillId="8" borderId="54" xfId="0" applyNumberFormat="1" applyFont="1" applyFill="1" applyBorder="1" applyAlignment="1">
      <alignment horizontal="center" vertical="center"/>
    </xf>
    <xf numFmtId="0" fontId="5" fillId="8" borderId="56" xfId="0" applyNumberFormat="1" applyFont="1" applyFill="1" applyBorder="1" applyAlignment="1">
      <alignment horizontal="center" vertical="center"/>
    </xf>
    <xf numFmtId="0" fontId="5" fillId="4" borderId="54" xfId="0" applyNumberFormat="1" applyFont="1" applyFill="1" applyBorder="1" applyAlignment="1">
      <alignment horizontal="center" vertical="center"/>
    </xf>
    <xf numFmtId="0" fontId="5" fillId="4" borderId="56" xfId="0" applyNumberFormat="1" applyFont="1" applyFill="1" applyBorder="1" applyAlignment="1">
      <alignment horizontal="center" vertical="center"/>
    </xf>
    <xf numFmtId="0" fontId="5" fillId="4" borderId="63" xfId="0" applyFont="1" applyFill="1" applyBorder="1" applyAlignment="1">
      <alignment horizontal="center" vertical="center"/>
    </xf>
    <xf numFmtId="0" fontId="5" fillId="4" borderId="64" xfId="0" applyFont="1" applyFill="1" applyBorder="1" applyAlignment="1">
      <alignment vertical="center"/>
    </xf>
    <xf numFmtId="178" fontId="5" fillId="4" borderId="49" xfId="0" applyNumberFormat="1" applyFont="1" applyFill="1" applyBorder="1" applyAlignment="1">
      <alignment horizontal="center" vertical="center"/>
    </xf>
    <xf numFmtId="177" fontId="6" fillId="4" borderId="125" xfId="0" applyNumberFormat="1" applyFont="1" applyFill="1" applyBorder="1" applyAlignment="1">
      <alignment horizontal="center" vertical="center"/>
    </xf>
    <xf numFmtId="177" fontId="6" fillId="0" borderId="125" xfId="0" applyNumberFormat="1" applyFont="1" applyBorder="1" applyAlignment="1">
      <alignment horizontal="center" vertical="center"/>
    </xf>
    <xf numFmtId="177" fontId="6" fillId="0" borderId="49" xfId="0" applyNumberFormat="1" applyFont="1" applyBorder="1" applyAlignment="1">
      <alignment horizontal="center" vertical="center"/>
    </xf>
    <xf numFmtId="0" fontId="0" fillId="4" borderId="99" xfId="0" applyFont="1" applyFill="1" applyBorder="1" applyAlignment="1">
      <alignment horizontal="center" vertical="center" wrapText="1"/>
    </xf>
    <xf numFmtId="0" fontId="1" fillId="4" borderId="56" xfId="0" applyNumberFormat="1" applyFont="1" applyFill="1" applyBorder="1" applyAlignment="1">
      <alignment horizontal="center" vertical="center" wrapText="1"/>
    </xf>
    <xf numFmtId="178" fontId="30" fillId="0" borderId="36" xfId="0" applyNumberFormat="1" applyFont="1" applyFill="1" applyBorder="1" applyAlignment="1">
      <alignment horizontal="center" vertical="center"/>
    </xf>
    <xf numFmtId="178" fontId="5" fillId="0" borderId="4" xfId="0" applyNumberFormat="1" applyFont="1" applyBorder="1">
      <alignment vertical="center"/>
    </xf>
    <xf numFmtId="178" fontId="5" fillId="8" borderId="57" xfId="0" applyNumberFormat="1" applyFont="1" applyFill="1" applyBorder="1">
      <alignment vertical="center"/>
    </xf>
    <xf numFmtId="0" fontId="5" fillId="0" borderId="57" xfId="0" applyFont="1" applyBorder="1">
      <alignment vertical="center"/>
    </xf>
    <xf numFmtId="0" fontId="5" fillId="4" borderId="3" xfId="0" applyFont="1" applyFill="1" applyBorder="1" applyAlignment="1">
      <alignment horizontal="center" vertical="center"/>
    </xf>
    <xf numFmtId="0" fontId="5" fillId="8" borderId="56" xfId="0" applyFont="1" applyFill="1" applyBorder="1" applyAlignment="1">
      <alignment horizontal="center" vertical="center"/>
    </xf>
    <xf numFmtId="1" fontId="5" fillId="0" borderId="109" xfId="0" applyNumberFormat="1" applyFont="1" applyFill="1" applyBorder="1" applyAlignment="1">
      <alignment horizontal="center" vertical="center"/>
    </xf>
    <xf numFmtId="1" fontId="5" fillId="0" borderId="118" xfId="0" applyNumberFormat="1" applyFont="1" applyFill="1" applyBorder="1" applyAlignment="1">
      <alignment horizontal="center" vertical="center"/>
    </xf>
    <xf numFmtId="1" fontId="5" fillId="4" borderId="6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178" fontId="5" fillId="0" borderId="64" xfId="0" applyNumberFormat="1" applyFont="1" applyFill="1" applyBorder="1" applyAlignment="1">
      <alignment horizontal="right" vertical="center"/>
    </xf>
    <xf numFmtId="178" fontId="5" fillId="4" borderId="64" xfId="0" applyNumberFormat="1" applyFont="1" applyFill="1" applyBorder="1" applyAlignment="1">
      <alignment horizontal="right" vertical="center"/>
    </xf>
    <xf numFmtId="0" fontId="5" fillId="0" borderId="40" xfId="0" applyFont="1" applyBorder="1">
      <alignment vertical="center"/>
    </xf>
    <xf numFmtId="0" fontId="5" fillId="0" borderId="76" xfId="0" applyFont="1" applyBorder="1">
      <alignment vertical="center"/>
    </xf>
    <xf numFmtId="178" fontId="5" fillId="0" borderId="9" xfId="0" applyNumberFormat="1" applyFont="1" applyBorder="1">
      <alignment vertical="center"/>
    </xf>
    <xf numFmtId="178" fontId="5" fillId="0" borderId="40" xfId="0" applyNumberFormat="1" applyFont="1" applyBorder="1">
      <alignment vertical="center"/>
    </xf>
    <xf numFmtId="178" fontId="5" fillId="0" borderId="76" xfId="0" applyNumberFormat="1" applyFont="1" applyBorder="1">
      <alignment vertical="center"/>
    </xf>
    <xf numFmtId="178" fontId="5" fillId="0" borderId="25" xfId="0" applyNumberFormat="1" applyFont="1" applyBorder="1">
      <alignment vertical="center"/>
    </xf>
    <xf numFmtId="178" fontId="5" fillId="0" borderId="48" xfId="0" applyNumberFormat="1" applyFont="1" applyBorder="1">
      <alignment vertical="center"/>
    </xf>
    <xf numFmtId="56" fontId="6" fillId="4" borderId="29" xfId="0" applyNumberFormat="1" applyFont="1" applyFill="1" applyBorder="1" applyAlignment="1">
      <alignment horizontal="center" vertical="center" wrapText="1"/>
    </xf>
    <xf numFmtId="56" fontId="6" fillId="4" borderId="42" xfId="0" applyNumberFormat="1" applyFont="1" applyFill="1" applyBorder="1" applyAlignment="1">
      <alignment horizontal="center" vertical="center" wrapText="1"/>
    </xf>
    <xf numFmtId="56" fontId="6" fillId="4" borderId="65" xfId="0" applyNumberFormat="1" applyFont="1" applyFill="1" applyBorder="1" applyAlignment="1">
      <alignment horizontal="center" vertical="center" wrapText="1"/>
    </xf>
    <xf numFmtId="56" fontId="6" fillId="4" borderId="63" xfId="0" applyNumberFormat="1" applyFont="1" applyFill="1" applyBorder="1" applyAlignment="1">
      <alignment horizontal="center" vertical="center" wrapText="1"/>
    </xf>
    <xf numFmtId="178" fontId="5" fillId="0" borderId="34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78" fontId="5" fillId="4" borderId="121" xfId="0" applyNumberFormat="1" applyFont="1" applyFill="1" applyBorder="1" applyAlignment="1">
      <alignment horizontal="center" vertical="center" wrapText="1"/>
    </xf>
    <xf numFmtId="178" fontId="5" fillId="0" borderId="69" xfId="0" applyNumberFormat="1" applyFont="1" applyFill="1" applyBorder="1" applyAlignment="1">
      <alignment horizontal="center" vertical="center" wrapText="1"/>
    </xf>
    <xf numFmtId="178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Continuous" vertical="center"/>
    </xf>
    <xf numFmtId="0" fontId="0" fillId="4" borderId="0" xfId="0" applyFont="1" applyFill="1" applyBorder="1" applyAlignment="1">
      <alignment horizontal="center" vertical="center" wrapText="1"/>
    </xf>
    <xf numFmtId="178" fontId="5" fillId="6" borderId="0" xfId="0" applyNumberFormat="1" applyFont="1" applyFill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62" xfId="0" applyNumberFormat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 shrinkToFit="1"/>
    </xf>
    <xf numFmtId="0" fontId="6" fillId="0" borderId="94" xfId="0" applyFont="1" applyBorder="1" applyAlignment="1">
      <alignment horizontal="center" vertical="center" wrapText="1" shrinkToFit="1"/>
    </xf>
    <xf numFmtId="0" fontId="6" fillId="0" borderId="94" xfId="0" applyFont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 textRotation="255"/>
    </xf>
    <xf numFmtId="0" fontId="5" fillId="0" borderId="71" xfId="0" applyFont="1" applyFill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 shrinkToFit="1"/>
    </xf>
    <xf numFmtId="0" fontId="7" fillId="0" borderId="94" xfId="0" applyFont="1" applyBorder="1" applyAlignment="1">
      <alignment horizontal="center" vertical="center" wrapText="1" shrinkToFit="1"/>
    </xf>
    <xf numFmtId="0" fontId="7" fillId="0" borderId="19" xfId="0" applyFont="1" applyBorder="1" applyAlignment="1">
      <alignment horizontal="center" vertical="center" wrapText="1" shrinkToFit="1"/>
    </xf>
    <xf numFmtId="0" fontId="1" fillId="0" borderId="11" xfId="0" applyFont="1" applyBorder="1" applyAlignment="1">
      <alignment horizontal="center" vertical="center" wrapText="1"/>
    </xf>
    <xf numFmtId="0" fontId="1" fillId="0" borderId="9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177" fontId="7" fillId="0" borderId="52" xfId="0" applyNumberFormat="1" applyFont="1" applyBorder="1" applyAlignment="1">
      <alignment horizontal="center" vertical="center"/>
    </xf>
    <xf numFmtId="177" fontId="7" fillId="0" borderId="20" xfId="0" applyNumberFormat="1" applyFont="1" applyBorder="1" applyAlignment="1">
      <alignment horizontal="center" vertical="center"/>
    </xf>
    <xf numFmtId="177" fontId="6" fillId="0" borderId="52" xfId="0" applyNumberFormat="1" applyFont="1" applyBorder="1" applyAlignment="1">
      <alignment horizontal="center" vertical="center"/>
    </xf>
    <xf numFmtId="177" fontId="6" fillId="0" borderId="2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 shrinkToFit="1"/>
    </xf>
    <xf numFmtId="0" fontId="1" fillId="0" borderId="32" xfId="0" applyFont="1" applyBorder="1" applyAlignment="1">
      <alignment horizontal="center" vertical="center" wrapText="1"/>
    </xf>
    <xf numFmtId="177" fontId="7" fillId="0" borderId="131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77" fontId="6" fillId="0" borderId="45" xfId="0" applyNumberFormat="1" applyFont="1" applyBorder="1" applyAlignment="1">
      <alignment horizontal="center" vertical="center"/>
    </xf>
    <xf numFmtId="177" fontId="6" fillId="0" borderId="85" xfId="0" applyNumberFormat="1" applyFont="1" applyBorder="1" applyAlignment="1">
      <alignment horizontal="center" vertical="center"/>
    </xf>
    <xf numFmtId="177" fontId="7" fillId="0" borderId="83" xfId="0" applyNumberFormat="1" applyFont="1" applyBorder="1" applyAlignment="1">
      <alignment horizontal="center" vertical="center"/>
    </xf>
    <xf numFmtId="177" fontId="7" fillId="0" borderId="53" xfId="0" applyNumberFormat="1" applyFont="1" applyBorder="1" applyAlignment="1">
      <alignment horizontal="center" vertical="center"/>
    </xf>
    <xf numFmtId="177" fontId="6" fillId="0" borderId="48" xfId="0" applyNumberFormat="1" applyFont="1" applyBorder="1" applyAlignment="1">
      <alignment horizontal="center" vertical="center"/>
    </xf>
    <xf numFmtId="177" fontId="6" fillId="0" borderId="8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53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 shrinkToFit="1"/>
    </xf>
    <xf numFmtId="0" fontId="5" fillId="0" borderId="85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6" fillId="0" borderId="53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85" xfId="0" applyFont="1" applyBorder="1" applyAlignment="1">
      <alignment horizontal="center" vertical="center" wrapText="1" shrinkToFit="1"/>
    </xf>
    <xf numFmtId="0" fontId="8" fillId="0" borderId="23" xfId="0" applyFont="1" applyFill="1" applyBorder="1" applyAlignment="1">
      <alignment horizontal="center" vertical="center" textRotation="255"/>
    </xf>
    <xf numFmtId="0" fontId="8" fillId="0" borderId="37" xfId="0" applyFont="1" applyFill="1" applyBorder="1" applyAlignment="1">
      <alignment horizontal="center" vertical="center" textRotation="255"/>
    </xf>
    <xf numFmtId="0" fontId="8" fillId="0" borderId="66" xfId="0" applyFont="1" applyFill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wrapText="1"/>
    </xf>
    <xf numFmtId="0" fontId="6" fillId="0" borderId="9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shrinkToFit="1"/>
    </xf>
    <xf numFmtId="177" fontId="6" fillId="0" borderId="16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177" fontId="6" fillId="4" borderId="48" xfId="0" applyNumberFormat="1" applyFont="1" applyFill="1" applyBorder="1" applyAlignment="1">
      <alignment horizontal="center" vertical="center"/>
    </xf>
    <xf numFmtId="177" fontId="6" fillId="4" borderId="16" xfId="0" applyNumberFormat="1" applyFont="1" applyFill="1" applyBorder="1" applyAlignment="1">
      <alignment horizontal="center" vertical="center"/>
    </xf>
    <xf numFmtId="177" fontId="7" fillId="4" borderId="52" xfId="0" applyNumberFormat="1" applyFont="1" applyFill="1" applyBorder="1" applyAlignment="1">
      <alignment horizontal="center" vertical="center"/>
    </xf>
    <xf numFmtId="177" fontId="7" fillId="4" borderId="20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77" fontId="6" fillId="4" borderId="52" xfId="0" applyNumberFormat="1" applyFont="1" applyFill="1" applyBorder="1" applyAlignment="1">
      <alignment horizontal="center" vertical="center"/>
    </xf>
    <xf numFmtId="177" fontId="6" fillId="4" borderId="20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94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textRotation="255"/>
    </xf>
    <xf numFmtId="0" fontId="5" fillId="0" borderId="37" xfId="0" applyFont="1" applyFill="1" applyBorder="1" applyAlignment="1">
      <alignment horizontal="center" vertical="center" textRotation="255"/>
    </xf>
    <xf numFmtId="0" fontId="5" fillId="0" borderId="66" xfId="0" applyFont="1" applyFill="1" applyBorder="1" applyAlignment="1">
      <alignment horizontal="center" vertical="center" textRotation="255"/>
    </xf>
    <xf numFmtId="0" fontId="3" fillId="0" borderId="0" xfId="0" applyFont="1" applyBorder="1" applyAlignment="1">
      <alignment horizontal="center"/>
    </xf>
    <xf numFmtId="0" fontId="8" fillId="0" borderId="119" xfId="0" applyFont="1" applyFill="1" applyBorder="1" applyAlignment="1">
      <alignment horizontal="center" vertical="center" textRotation="255"/>
    </xf>
    <xf numFmtId="0" fontId="8" fillId="0" borderId="53" xfId="0" applyFont="1" applyFill="1" applyBorder="1" applyAlignment="1">
      <alignment horizontal="center" vertical="center" textRotation="255"/>
    </xf>
    <xf numFmtId="0" fontId="8" fillId="0" borderId="71" xfId="0" applyFont="1" applyFill="1" applyBorder="1" applyAlignment="1">
      <alignment horizontal="center" vertical="center" textRotation="255"/>
    </xf>
    <xf numFmtId="56" fontId="1" fillId="0" borderId="103" xfId="0" applyNumberFormat="1" applyFont="1" applyFill="1" applyBorder="1" applyAlignment="1">
      <alignment horizontal="center" vertical="center" wrapText="1"/>
    </xf>
    <xf numFmtId="56" fontId="1" fillId="0" borderId="102" xfId="0" applyNumberFormat="1" applyFont="1" applyFill="1" applyBorder="1" applyAlignment="1">
      <alignment horizontal="center" vertical="center" wrapText="1"/>
    </xf>
    <xf numFmtId="56" fontId="1" fillId="0" borderId="112" xfId="0" applyNumberFormat="1" applyFont="1" applyFill="1" applyBorder="1" applyAlignment="1">
      <alignment horizontal="center" vertical="center" wrapText="1"/>
    </xf>
    <xf numFmtId="56" fontId="1" fillId="0" borderId="111" xfId="0" applyNumberFormat="1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textRotation="255" shrinkToFit="1"/>
    </xf>
    <xf numFmtId="0" fontId="11" fillId="0" borderId="53" xfId="0" applyFont="1" applyFill="1" applyBorder="1" applyAlignment="1">
      <alignment horizontal="center" vertical="center" textRotation="255" shrinkToFit="1"/>
    </xf>
    <xf numFmtId="0" fontId="11" fillId="0" borderId="71" xfId="0" applyFont="1" applyFill="1" applyBorder="1" applyAlignment="1">
      <alignment horizontal="center" vertical="center" shrinkToFit="1"/>
    </xf>
  </cellXfs>
  <cellStyles count="2">
    <cellStyle name="標準" xfId="0" builtinId="0"/>
    <cellStyle name="標準_城端五百万石平年" xfId="1" xr:uid="{00000000-0005-0000-0000-000001000000}"/>
  </cellStyles>
  <dxfs count="1">
    <dxf>
      <numFmt numFmtId="186" formatCode="&quot;(&quot;m/d&quot;)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95375261636718"/>
          <c:y val="5.9055955771486007E-2"/>
          <c:w val="0.66669430878102265"/>
          <c:h val="0.72790333389177464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D8-413F-B1B0-66BB5120B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662328"/>
        <c:axId val="260662712"/>
      </c:scatterChart>
      <c:valAx>
        <c:axId val="2606623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crossAx val="260662712"/>
        <c:crosses val="autoZero"/>
        <c:crossBetween val="midCat"/>
      </c:valAx>
      <c:valAx>
        <c:axId val="2606627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crossAx val="260662328"/>
        <c:crosses val="autoZero"/>
        <c:crossBetween val="midCat"/>
        <c:majorUnit val="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50262467191601"/>
          <c:y val="7.9664260717410326E-2"/>
          <c:w val="0.74594181977252838"/>
          <c:h val="0.69967957130358716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38100">
                <a:solidFill>
                  <a:schemeClr val="tx1"/>
                </a:solidFill>
              </a:ln>
              <a:effectLst/>
            </c:spPr>
          </c:marker>
          <c:cat>
            <c:strRef>
              <c:f>'R5'!$R$172:$V$172</c:f>
              <c:strCache>
                <c:ptCount val="5"/>
                <c:pt idx="0">
                  <c:v>田植時</c:v>
                </c:pt>
                <c:pt idx="2">
                  <c:v>209.8</c:v>
                </c:pt>
                <c:pt idx="4">
                  <c:v>429</c:v>
                </c:pt>
              </c:strCache>
            </c:strRef>
          </c:cat>
          <c:val>
            <c:numRef>
              <c:f>'R5'!$R$178:$V$178</c:f>
              <c:numCache>
                <c:formatCode>General</c:formatCode>
                <c:ptCount val="5"/>
                <c:pt idx="2">
                  <c:v>278.2</c:v>
                </c:pt>
                <c:pt idx="4">
                  <c:v>475.07999999999993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'R４'!#REF!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29E-4DAF-9B8A-A7C8278FAD9C}"/>
            </c:ext>
          </c:extLst>
        </c:ser>
        <c:ser>
          <c:idx val="1"/>
          <c:order val="1"/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'R5'!$R$179:$V$179</c:f>
              <c:numCache>
                <c:formatCode>General</c:formatCode>
                <c:ptCount val="5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'R４'!#REF!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929E-4DAF-9B8A-A7C8278FAD9C}"/>
            </c:ext>
          </c:extLst>
        </c:ser>
        <c:ser>
          <c:idx val="2"/>
          <c:order val="2"/>
          <c:spPr>
            <a:ln w="571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'R5'!$R$172:$V$172</c:f>
              <c:strCache>
                <c:ptCount val="5"/>
                <c:pt idx="0">
                  <c:v>田植時</c:v>
                </c:pt>
                <c:pt idx="2">
                  <c:v>209.8</c:v>
                </c:pt>
                <c:pt idx="4">
                  <c:v>429</c:v>
                </c:pt>
              </c:strCache>
            </c:strRef>
          </c:cat>
          <c:val>
            <c:numRef>
              <c:f>'R5'!$R$180:$V$180</c:f>
              <c:numCache>
                <c:formatCode>General</c:formatCode>
                <c:ptCount val="5"/>
                <c:pt idx="0">
                  <c:v>72.759999999999991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'R４'!#REF!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929E-4DAF-9B8A-A7C8278FA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88264"/>
        <c:axId val="258693752"/>
      </c:lineChart>
      <c:catAx>
        <c:axId val="258688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8693752"/>
        <c:crosses val="autoZero"/>
        <c:auto val="1"/>
        <c:lblAlgn val="ctr"/>
        <c:lblOffset val="100"/>
        <c:noMultiLvlLbl val="0"/>
      </c:catAx>
      <c:valAx>
        <c:axId val="258693752"/>
        <c:scaling>
          <c:orientation val="minMax"/>
          <c:max val="5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>
                    <a:solidFill>
                      <a:schemeClr val="tx1"/>
                    </a:solidFill>
                  </a:rPr>
                  <a:t>茎数（本</a:t>
                </a:r>
                <a:r>
                  <a:rPr lang="en-US" altLang="ja-JP" sz="1800">
                    <a:solidFill>
                      <a:schemeClr val="tx1"/>
                    </a:solidFill>
                  </a:rPr>
                  <a:t>/</a:t>
                </a:r>
                <a:r>
                  <a:rPr lang="ja-JP" altLang="en-US" sz="1800">
                    <a:solidFill>
                      <a:schemeClr val="tx1"/>
                    </a:solidFill>
                  </a:rPr>
                  <a:t>㎡）</a:t>
                </a:r>
              </a:p>
            </c:rich>
          </c:tx>
          <c:layout>
            <c:manualLayout>
              <c:xMode val="edge"/>
              <c:yMode val="edge"/>
              <c:x val="1.4758183528945671E-2"/>
              <c:y val="0.240604782200390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8688264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400663596295757"/>
          <c:y val="6.0423607599508766E-2"/>
          <c:w val="0.36850908730748277"/>
          <c:h val="0.289009896698692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50262467191601"/>
          <c:y val="7.9664260717410326E-2"/>
          <c:w val="0.74594181977252838"/>
          <c:h val="0.69967957130358716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/>
            </c:spPr>
          </c:marker>
          <c:cat>
            <c:strRef>
              <c:f>'R5'!$R$172:$V$172</c:f>
              <c:strCache>
                <c:ptCount val="5"/>
                <c:pt idx="0">
                  <c:v>田植時</c:v>
                </c:pt>
                <c:pt idx="2">
                  <c:v>209.8</c:v>
                </c:pt>
                <c:pt idx="4">
                  <c:v>429</c:v>
                </c:pt>
              </c:strCache>
            </c:strRef>
          </c:cat>
          <c:val>
            <c:numRef>
              <c:f>'R5'!$R$189:$V$189</c:f>
              <c:numCache>
                <c:formatCode>General</c:formatCode>
                <c:ptCount val="5"/>
                <c:pt idx="0">
                  <c:v>15.291666666666666</c:v>
                </c:pt>
                <c:pt idx="1">
                  <c:v>0</c:v>
                </c:pt>
                <c:pt idx="2">
                  <c:v>35.700000000000003</c:v>
                </c:pt>
                <c:pt idx="4">
                  <c:v>72.2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'R４'!#REF!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BA6-4B84-9EF4-FADF1506720C}"/>
            </c:ext>
          </c:extLst>
        </c:ser>
        <c:ser>
          <c:idx val="2"/>
          <c:order val="1"/>
          <c:spPr>
            <a:ln w="3810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'R5'!$R$172:$V$172</c:f>
              <c:strCache>
                <c:ptCount val="5"/>
                <c:pt idx="0">
                  <c:v>田植時</c:v>
                </c:pt>
                <c:pt idx="2">
                  <c:v>209.8</c:v>
                </c:pt>
                <c:pt idx="4">
                  <c:v>429</c:v>
                </c:pt>
              </c:strCache>
            </c:strRef>
          </c:cat>
          <c:val>
            <c:numRef>
              <c:f>'R5'!$R$191:$V$191</c:f>
              <c:numCache>
                <c:formatCode>General</c:formatCode>
                <c:ptCount val="5"/>
                <c:pt idx="0">
                  <c:v>15</c:v>
                </c:pt>
                <c:pt idx="1">
                  <c:v>21.7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'R４'!#REF!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6BA6-4B84-9EF4-FADF15067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94536"/>
        <c:axId val="260830848"/>
      </c:lineChart>
      <c:catAx>
        <c:axId val="258694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0830848"/>
        <c:crosses val="autoZero"/>
        <c:auto val="1"/>
        <c:lblAlgn val="ctr"/>
        <c:lblOffset val="100"/>
        <c:noMultiLvlLbl val="0"/>
      </c:catAx>
      <c:valAx>
        <c:axId val="260830848"/>
        <c:scaling>
          <c:orientation val="minMax"/>
          <c:max val="11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>
                    <a:solidFill>
                      <a:schemeClr val="tx1"/>
                    </a:solidFill>
                  </a:rPr>
                  <a:t>草丈（ｃｍ）</a:t>
                </a:r>
              </a:p>
            </c:rich>
          </c:tx>
          <c:layout>
            <c:manualLayout>
              <c:xMode val="edge"/>
              <c:yMode val="edge"/>
              <c:x val="1.4758183528945671E-2"/>
              <c:y val="0.240604782200390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8694536"/>
        <c:crosses val="autoZero"/>
        <c:crossBetween val="between"/>
        <c:majorUnit val="25"/>
        <c:minorUnit val="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991858564849212"/>
          <c:y val="0.10407564556613828"/>
          <c:w val="0.32574179170999851"/>
          <c:h val="0.101853933395940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50262467191601"/>
          <c:y val="7.9664260717410326E-2"/>
          <c:w val="0.74594181977252838"/>
          <c:h val="0.69967957130358716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/>
            </c:spPr>
          </c:marker>
          <c:cat>
            <c:strRef>
              <c:f>'R5'!$R$172:$V$172</c:f>
              <c:strCache>
                <c:ptCount val="5"/>
                <c:pt idx="0">
                  <c:v>田植時</c:v>
                </c:pt>
                <c:pt idx="2">
                  <c:v>209.8</c:v>
                </c:pt>
                <c:pt idx="4">
                  <c:v>429</c:v>
                </c:pt>
              </c:strCache>
            </c:strRef>
          </c:cat>
          <c:val>
            <c:numRef>
              <c:f>'R5'!$R$189:$V$189</c:f>
              <c:numCache>
                <c:formatCode>General</c:formatCode>
                <c:ptCount val="5"/>
                <c:pt idx="0">
                  <c:v>15.291666666666666</c:v>
                </c:pt>
                <c:pt idx="1">
                  <c:v>0</c:v>
                </c:pt>
                <c:pt idx="2">
                  <c:v>35.700000000000003</c:v>
                </c:pt>
                <c:pt idx="4">
                  <c:v>72.2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'R４'!#REF!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F23-4914-947A-D7042425D255}"/>
            </c:ext>
          </c:extLst>
        </c:ser>
        <c:ser>
          <c:idx val="2"/>
          <c:order val="1"/>
          <c:spPr>
            <a:ln w="571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'R5'!$R$172:$V$172</c:f>
              <c:strCache>
                <c:ptCount val="5"/>
                <c:pt idx="0">
                  <c:v>田植時</c:v>
                </c:pt>
                <c:pt idx="2">
                  <c:v>209.8</c:v>
                </c:pt>
                <c:pt idx="4">
                  <c:v>429</c:v>
                </c:pt>
              </c:strCache>
            </c:strRef>
          </c:cat>
          <c:val>
            <c:numRef>
              <c:f>'R5'!$R$191:$V$191</c:f>
              <c:numCache>
                <c:formatCode>General</c:formatCode>
                <c:ptCount val="5"/>
                <c:pt idx="0">
                  <c:v>15</c:v>
                </c:pt>
                <c:pt idx="1">
                  <c:v>21.7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'R４'!#REF!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6F23-4914-947A-D7042425D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831632"/>
        <c:axId val="260832024"/>
      </c:lineChart>
      <c:catAx>
        <c:axId val="260831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0832024"/>
        <c:crosses val="autoZero"/>
        <c:auto val="1"/>
        <c:lblAlgn val="ctr"/>
        <c:lblOffset val="100"/>
        <c:noMultiLvlLbl val="0"/>
      </c:catAx>
      <c:valAx>
        <c:axId val="260832024"/>
        <c:scaling>
          <c:orientation val="minMax"/>
          <c:max val="11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>
                    <a:solidFill>
                      <a:schemeClr val="tx1"/>
                    </a:solidFill>
                  </a:rPr>
                  <a:t>茎数（本</a:t>
                </a:r>
                <a:r>
                  <a:rPr lang="en-US" altLang="ja-JP" sz="1800">
                    <a:solidFill>
                      <a:schemeClr val="tx1"/>
                    </a:solidFill>
                  </a:rPr>
                  <a:t>/</a:t>
                </a:r>
                <a:r>
                  <a:rPr lang="ja-JP" altLang="en-US" sz="1800">
                    <a:solidFill>
                      <a:schemeClr val="tx1"/>
                    </a:solidFill>
                  </a:rPr>
                  <a:t>㎡）</a:t>
                </a:r>
              </a:p>
            </c:rich>
          </c:tx>
          <c:layout>
            <c:manualLayout>
              <c:xMode val="edge"/>
              <c:yMode val="edge"/>
              <c:x val="1.4758183528945671E-2"/>
              <c:y val="0.240604782200390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0831632"/>
        <c:crosses val="autoZero"/>
        <c:crossBetween val="between"/>
        <c:majorUnit val="25"/>
        <c:minorUnit val="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991858564849212"/>
          <c:y val="0.10407564556613828"/>
          <c:w val="0.32574179170999851"/>
          <c:h val="0.101853933395940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21687289088866"/>
          <c:y val="0.10902203279635916"/>
          <c:w val="0.74594181977252838"/>
          <c:h val="0.69967957130358716"/>
        </c:manualLayout>
      </c:layout>
      <c:lineChart>
        <c:grouping val="standard"/>
        <c:varyColors val="0"/>
        <c:ser>
          <c:idx val="0"/>
          <c:order val="0"/>
          <c:tx>
            <c:strRef>
              <c:f>'R5'!$B$173</c:f>
              <c:strCache>
                <c:ptCount val="1"/>
                <c:pt idx="0">
                  <c:v>R4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'R5'!$C$172:$H$172</c15:sqref>
                  </c15:fullRef>
                </c:ext>
              </c:extLst>
              <c:f>'R5'!$C$172:$G$172</c:f>
              <c:strCache>
                <c:ptCount val="5"/>
                <c:pt idx="0">
                  <c:v>田植時</c:v>
                </c:pt>
                <c:pt idx="1">
                  <c:v>田植
2週間後</c:v>
                </c:pt>
                <c:pt idx="2">
                  <c:v>6月6日</c:v>
                </c:pt>
                <c:pt idx="4">
                  <c:v>幼穂
形成期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'R5'!$C$173:$I$173</c15:sqref>
                  </c15:fullRef>
                </c:ext>
              </c:extLst>
              <c:f>('R5'!$C$173:$G$173,'R5'!$I$173)</c:f>
              <c:numCache>
                <c:formatCode>General</c:formatCode>
                <c:ptCount val="6"/>
                <c:pt idx="0">
                  <c:v>89.247311827956992</c:v>
                </c:pt>
                <c:pt idx="1">
                  <c:v>89.247311827956992</c:v>
                </c:pt>
                <c:pt idx="2">
                  <c:v>95.6989247311828</c:v>
                </c:pt>
                <c:pt idx="4">
                  <c:v>508.60215053763437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82-41D0-89D2-E2AEDCD3BCBE}"/>
            </c:ext>
          </c:extLst>
        </c:ser>
        <c:ser>
          <c:idx val="2"/>
          <c:order val="1"/>
          <c:tx>
            <c:strRef>
              <c:f>'R４'!#REF!</c:f>
              <c:strCache>
                <c:ptCount val="1"/>
                <c:pt idx="0">
                  <c:v>#REF!</c:v>
                </c:pt>
              </c:strCache>
            </c:strRef>
          </c:tx>
          <c:spPr>
            <a:ln w="571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'R5'!$C$172:$H$172</c15:sqref>
                  </c15:fullRef>
                </c:ext>
              </c:extLst>
              <c:f>'R5'!$C$172:$G$172</c:f>
              <c:strCache>
                <c:ptCount val="5"/>
                <c:pt idx="0">
                  <c:v>田植時</c:v>
                </c:pt>
                <c:pt idx="1">
                  <c:v>田植
2週間後</c:v>
                </c:pt>
                <c:pt idx="2">
                  <c:v>6月6日</c:v>
                </c:pt>
                <c:pt idx="4">
                  <c:v>幼穂
形成期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'R5'!$C$175:$I$175</c15:sqref>
                  </c15:fullRef>
                </c:ext>
              </c:extLst>
              <c:f>('R5'!$C$175:$G$175,'R5'!$I$175)</c:f>
              <c:numCache>
                <c:formatCode>General</c:formatCode>
                <c:ptCount val="6"/>
                <c:pt idx="0">
                  <c:v>74</c:v>
                </c:pt>
                <c:pt idx="1">
                  <c:v>76.960000000000008</c:v>
                </c:pt>
                <c:pt idx="2">
                  <c:v>175.6</c:v>
                </c:pt>
                <c:pt idx="4">
                  <c:v>459</c:v>
                </c:pt>
                <c:pt idx="5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82-41D0-89D2-E2AEDCD3B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832808"/>
        <c:axId val="260833200"/>
      </c:lineChart>
      <c:catAx>
        <c:axId val="260832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260833200"/>
        <c:crosses val="autoZero"/>
        <c:auto val="1"/>
        <c:lblAlgn val="ctr"/>
        <c:lblOffset val="100"/>
        <c:noMultiLvlLbl val="0"/>
      </c:catAx>
      <c:valAx>
        <c:axId val="260833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 b="1">
                    <a:solidFill>
                      <a:schemeClr val="tx1"/>
                    </a:solidFill>
                  </a:rPr>
                  <a:t>茎数（本</a:t>
                </a:r>
                <a:r>
                  <a:rPr lang="en-US" altLang="ja-JP" sz="1800" b="1">
                    <a:solidFill>
                      <a:schemeClr val="tx1"/>
                    </a:solidFill>
                  </a:rPr>
                  <a:t>/</a:t>
                </a:r>
                <a:r>
                  <a:rPr lang="ja-JP" altLang="en-US" sz="1800" b="1">
                    <a:solidFill>
                      <a:schemeClr val="tx1"/>
                    </a:solidFill>
                  </a:rPr>
                  <a:t>㎡）</a:t>
                </a:r>
              </a:p>
            </c:rich>
          </c:tx>
          <c:layout>
            <c:manualLayout>
              <c:xMode val="edge"/>
              <c:yMode val="edge"/>
              <c:x val="1.4758183528945671E-2"/>
              <c:y val="0.240604782200390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26083280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41953152082406"/>
          <c:y val="0.62729780652418465"/>
          <c:w val="0.32574179170999851"/>
          <c:h val="0.101853933395940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+mj-ea"/>
              <a:ea typeface="+mj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02817808151341"/>
          <c:y val="0.10902203279635916"/>
          <c:w val="0.77613054028623785"/>
          <c:h val="0.69967957130358716"/>
        </c:manualLayout>
      </c:layout>
      <c:lineChart>
        <c:grouping val="standard"/>
        <c:varyColors val="0"/>
        <c:ser>
          <c:idx val="0"/>
          <c:order val="0"/>
          <c:tx>
            <c:v>R4</c:v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/>
            </c:spPr>
          </c:marker>
          <c:cat>
            <c:strRef>
              <c:f>'R5'!$AQ$181:$AT$181</c:f>
              <c:strCache>
                <c:ptCount val="4"/>
                <c:pt idx="0">
                  <c:v>6月21日</c:v>
                </c:pt>
                <c:pt idx="1">
                  <c:v>幼穂
形成期</c:v>
                </c:pt>
                <c:pt idx="2">
                  <c:v>出穂10日前</c:v>
                </c:pt>
                <c:pt idx="3">
                  <c:v>穂揃期</c:v>
                </c:pt>
              </c:strCache>
            </c:strRef>
          </c:cat>
          <c:val>
            <c:numRef>
              <c:f>'R5'!$AQ$184:$AT$184</c:f>
              <c:numCache>
                <c:formatCode>0.0</c:formatCode>
                <c:ptCount val="4"/>
                <c:pt idx="0">
                  <c:v>4.3</c:v>
                </c:pt>
                <c:pt idx="1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53-4C7F-9F96-3D4C1047E34F}"/>
            </c:ext>
          </c:extLst>
        </c:ser>
        <c:ser>
          <c:idx val="2"/>
          <c:order val="1"/>
          <c:tx>
            <c:strRef>
              <c:f>'R5'!$AO$186</c:f>
              <c:strCache>
                <c:ptCount val="1"/>
                <c:pt idx="0">
                  <c:v>近年</c:v>
                </c:pt>
              </c:strCache>
            </c:strRef>
          </c:tx>
          <c:spPr>
            <a:ln w="571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'R5'!$AQ$181:$AT$181</c:f>
              <c:strCache>
                <c:ptCount val="4"/>
                <c:pt idx="0">
                  <c:v>6月21日</c:v>
                </c:pt>
                <c:pt idx="1">
                  <c:v>幼穂
形成期</c:v>
                </c:pt>
                <c:pt idx="2">
                  <c:v>出穂10日前</c:v>
                </c:pt>
                <c:pt idx="3">
                  <c:v>穂揃期</c:v>
                </c:pt>
              </c:strCache>
            </c:strRef>
          </c:cat>
          <c:val>
            <c:numRef>
              <c:f>'R5'!$AQ$186:$AT$186</c:f>
              <c:numCache>
                <c:formatCode>0.0</c:formatCode>
                <c:ptCount val="4"/>
                <c:pt idx="0">
                  <c:v>4.4000000000000004</c:v>
                </c:pt>
                <c:pt idx="1">
                  <c:v>4.3</c:v>
                </c:pt>
                <c:pt idx="2">
                  <c:v>4.3</c:v>
                </c:pt>
                <c:pt idx="3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53-4C7F-9F96-3D4C1047E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833984"/>
        <c:axId val="260834376"/>
      </c:lineChart>
      <c:catAx>
        <c:axId val="260833984"/>
        <c:scaling>
          <c:orientation val="minMax"/>
        </c:scaling>
        <c:delete val="0"/>
        <c:axPos val="b"/>
        <c:numFmt formatCode="m&quot;月&quot;d&quot;日&quot;;@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260834376"/>
        <c:crosses val="autoZero"/>
        <c:auto val="1"/>
        <c:lblAlgn val="ctr"/>
        <c:lblOffset val="100"/>
        <c:noMultiLvlLbl val="0"/>
      </c:catAx>
      <c:valAx>
        <c:axId val="260834376"/>
        <c:scaling>
          <c:orientation val="minMax"/>
          <c:max val="5"/>
          <c:min val="3.5"/>
        </c:scaling>
        <c:delete val="0"/>
        <c:axPos val="l"/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 b="1">
                    <a:solidFill>
                      <a:schemeClr val="tx1"/>
                    </a:solidFill>
                  </a:rPr>
                  <a:t>群落葉色</a:t>
                </a:r>
              </a:p>
            </c:rich>
          </c:tx>
          <c:layout>
            <c:manualLayout>
              <c:xMode val="edge"/>
              <c:yMode val="edge"/>
              <c:x val="1.4758183528945671E-2"/>
              <c:y val="0.240604782200390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260833984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449205771243912"/>
          <c:y val="0.11413453318335207"/>
          <c:w val="0.19279391015429431"/>
          <c:h val="0.1834865498955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j-ea"/>
              <a:ea typeface="+mj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539679059104958"/>
          <c:y val="5.9055955771486007E-2"/>
          <c:w val="0.63125127080633903"/>
          <c:h val="0.72790333389177464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79-4039-BD31-1F1DBA8E0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707984"/>
        <c:axId val="260710416"/>
      </c:scatterChart>
      <c:valAx>
        <c:axId val="2607079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crossAx val="260710416"/>
        <c:crosses val="autoZero"/>
        <c:crossBetween val="midCat"/>
      </c:valAx>
      <c:valAx>
        <c:axId val="26071041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crossAx val="2607079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'R5'!$BP$7:$BP$13</c:f>
              <c:numCache>
                <c:formatCode>0.0</c:formatCode>
                <c:ptCount val="7"/>
                <c:pt idx="0">
                  <c:v>3.9</c:v>
                </c:pt>
                <c:pt idx="1">
                  <c:v>4.0999999999999996</c:v>
                </c:pt>
                <c:pt idx="2">
                  <c:v>3.7</c:v>
                </c:pt>
                <c:pt idx="3">
                  <c:v>3.1</c:v>
                </c:pt>
                <c:pt idx="4">
                  <c:v>4.8</c:v>
                </c:pt>
                <c:pt idx="5">
                  <c:v>5.3</c:v>
                </c:pt>
                <c:pt idx="6">
                  <c:v>4.8250000000000002</c:v>
                </c:pt>
              </c:numCache>
            </c:numRef>
          </c:xVal>
          <c:yVal>
            <c:numRef>
              <c:f>'R5'!$BV$7:$BV$13</c:f>
              <c:numCache>
                <c:formatCode>0.0_ </c:formatCode>
                <c:ptCount val="7"/>
                <c:pt idx="0">
                  <c:v>2.08</c:v>
                </c:pt>
                <c:pt idx="1">
                  <c:v>2.5399999999999996</c:v>
                </c:pt>
                <c:pt idx="2">
                  <c:v>2.0200000000000005</c:v>
                </c:pt>
                <c:pt idx="3">
                  <c:v>1.8399999999999999</c:v>
                </c:pt>
                <c:pt idx="4">
                  <c:v>1.7000000000000002</c:v>
                </c:pt>
                <c:pt idx="5">
                  <c:v>2.1999999999999997</c:v>
                </c:pt>
                <c:pt idx="6">
                  <c:v>2.46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7E-4226-9761-2DCB02970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778280"/>
        <c:axId val="259782760"/>
      </c:scatterChart>
      <c:valAx>
        <c:axId val="259778280"/>
        <c:scaling>
          <c:orientation val="minMax"/>
          <c:max val="6"/>
          <c:min val="2"/>
        </c:scaling>
        <c:delete val="0"/>
        <c:axPos val="b"/>
        <c:numFmt formatCode="0.0" sourceLinked="1"/>
        <c:majorTickMark val="out"/>
        <c:minorTickMark val="none"/>
        <c:tickLblPos val="nextTo"/>
        <c:crossAx val="259782760"/>
        <c:crosses val="autoZero"/>
        <c:crossBetween val="midCat"/>
        <c:majorUnit val="2"/>
      </c:valAx>
      <c:valAx>
        <c:axId val="259782760"/>
        <c:scaling>
          <c:orientation val="minMax"/>
        </c:scaling>
        <c:delete val="0"/>
        <c:axPos val="l"/>
        <c:majorGridlines/>
        <c:numFmt formatCode="0.0_ " sourceLinked="1"/>
        <c:majorTickMark val="out"/>
        <c:minorTickMark val="none"/>
        <c:tickLblPos val="nextTo"/>
        <c:crossAx val="2597782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129583333333323"/>
          <c:y val="3.5880555555555596E-2"/>
          <c:w val="0.67402824074074075"/>
          <c:h val="0.60313472222222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20000"/>
                <a:lumOff val="8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'R5'!$BO$16:$BO$18</c:f>
              <c:strCache>
                <c:ptCount val="3"/>
                <c:pt idx="0">
                  <c:v>Ｈ2９平均</c:v>
                </c:pt>
                <c:pt idx="2">
                  <c:v>平年(H18～27)</c:v>
                </c:pt>
              </c:strCache>
            </c:strRef>
          </c:cat>
          <c:val>
            <c:numRef>
              <c:f>'R5'!$BP$16:$BP$18</c:f>
              <c:numCache>
                <c:formatCode>0.0</c:formatCode>
                <c:ptCount val="3"/>
                <c:pt idx="0">
                  <c:v>4.246428571428571</c:v>
                </c:pt>
                <c:pt idx="2">
                  <c:v>3.6241271573820919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0-4125-9FC7-DC1A2185E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9746728"/>
        <c:axId val="259747112"/>
      </c:barChart>
      <c:catAx>
        <c:axId val="259746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900"/>
            </a:pPr>
            <a:endParaRPr lang="ja-JP"/>
          </a:p>
        </c:txPr>
        <c:crossAx val="259747112"/>
        <c:crosses val="autoZero"/>
        <c:auto val="1"/>
        <c:lblAlgn val="ctr"/>
        <c:lblOffset val="1"/>
        <c:noMultiLvlLbl val="0"/>
      </c:catAx>
      <c:valAx>
        <c:axId val="259747112"/>
        <c:scaling>
          <c:orientation val="minMax"/>
          <c:max val="4"/>
          <c:min val="3"/>
        </c:scaling>
        <c:delete val="0"/>
        <c:axPos val="l"/>
        <c:numFmt formatCode="0.0" sourceLinked="1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ja-JP"/>
          </a:p>
        </c:txPr>
        <c:crossAx val="259746728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251944444444557"/>
          <c:y val="4.8948148148148157E-2"/>
          <c:w val="0.71280462962962965"/>
          <c:h val="0.583291666666666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20000"/>
                <a:lumOff val="8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'R5'!$BO$16:$BO$18</c:f>
              <c:strCache>
                <c:ptCount val="3"/>
                <c:pt idx="0">
                  <c:v>Ｈ2９平均</c:v>
                </c:pt>
                <c:pt idx="2">
                  <c:v>平年(H18～27)</c:v>
                </c:pt>
              </c:strCache>
            </c:strRef>
          </c:cat>
          <c:val>
            <c:numRef>
              <c:f>'R5'!$BU$16:$BU$18</c:f>
              <c:numCache>
                <c:formatCode>General</c:formatCode>
                <c:ptCount val="3"/>
                <c:pt idx="0">
                  <c:v>-5.7543767584595966E-3</c:v>
                </c:pt>
                <c:pt idx="2">
                  <c:v>1.1237607335211539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D1-4AFE-84D2-D8A105804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9732208"/>
        <c:axId val="259825552"/>
      </c:barChart>
      <c:catAx>
        <c:axId val="259732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900"/>
            </a:pPr>
            <a:endParaRPr lang="ja-JP"/>
          </a:p>
        </c:txPr>
        <c:crossAx val="259825552"/>
        <c:crosses val="autoZero"/>
        <c:auto val="1"/>
        <c:lblAlgn val="ctr"/>
        <c:lblOffset val="1"/>
        <c:noMultiLvlLbl val="0"/>
      </c:catAx>
      <c:valAx>
        <c:axId val="259825552"/>
        <c:scaling>
          <c:orientation val="minMax"/>
          <c:max val="6"/>
          <c:min val="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259732208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129583333333323"/>
          <c:y val="3.5880555555555596E-2"/>
          <c:w val="0.67402824074074075"/>
          <c:h val="0.544337962962957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20000"/>
                <a:lumOff val="8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'R5'!$BO$23:$BO$28</c:f>
              <c:strCache>
                <c:ptCount val="6"/>
                <c:pt idx="0">
                  <c:v>Ｈ2９</c:v>
                </c:pt>
                <c:pt idx="5">
                  <c:v>平年(H18～27)</c:v>
                </c:pt>
              </c:strCache>
            </c:strRef>
          </c:cat>
          <c:val>
            <c:numRef>
              <c:f>'R5'!$BP$23:$BP$28</c:f>
              <c:numCache>
                <c:formatCode>0.0</c:formatCode>
                <c:ptCount val="6"/>
                <c:pt idx="0">
                  <c:v>3.6</c:v>
                </c:pt>
                <c:pt idx="5">
                  <c:v>3.2368333333333332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89-429E-ADCA-DDD091F2B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8690224"/>
        <c:axId val="258690616"/>
      </c:barChart>
      <c:catAx>
        <c:axId val="258690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ja-JP"/>
          </a:p>
        </c:txPr>
        <c:crossAx val="258690616"/>
        <c:crosses val="autoZero"/>
        <c:auto val="1"/>
        <c:lblAlgn val="ctr"/>
        <c:lblOffset val="1"/>
        <c:noMultiLvlLbl val="0"/>
      </c:catAx>
      <c:valAx>
        <c:axId val="258690616"/>
        <c:scaling>
          <c:orientation val="minMax"/>
          <c:max val="4.5"/>
          <c:min val="2"/>
        </c:scaling>
        <c:delete val="0"/>
        <c:axPos val="l"/>
        <c:numFmt formatCode="0.0" sourceLinked="1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ja-JP"/>
          </a:p>
        </c:txPr>
        <c:crossAx val="258690224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251944444444557"/>
          <c:y val="3.5880555555555596E-2"/>
          <c:w val="0.71280462962962965"/>
          <c:h val="0.556097222222222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20000"/>
                <a:lumOff val="8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'R5'!$BO$23:$BO$28</c:f>
              <c:strCache>
                <c:ptCount val="6"/>
                <c:pt idx="0">
                  <c:v>Ｈ2９</c:v>
                </c:pt>
                <c:pt idx="5">
                  <c:v>平年(H18～27)</c:v>
                </c:pt>
              </c:strCache>
            </c:strRef>
          </c:cat>
          <c:val>
            <c:numRef>
              <c:f>'R5'!$BU$23:$BU$28</c:f>
              <c:numCache>
                <c:formatCode>General</c:formatCode>
                <c:ptCount val="6"/>
                <c:pt idx="0">
                  <c:v>-2.3575897402636173E-2</c:v>
                </c:pt>
                <c:pt idx="5">
                  <c:v>2.0186892338023821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E-448E-AD7D-FF69A9455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8691400"/>
        <c:axId val="258691792"/>
      </c:barChart>
      <c:catAx>
        <c:axId val="258691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ja-JP"/>
          </a:p>
        </c:txPr>
        <c:crossAx val="258691792"/>
        <c:crosses val="autoZero"/>
        <c:auto val="1"/>
        <c:lblAlgn val="ctr"/>
        <c:lblOffset val="1"/>
        <c:noMultiLvlLbl val="0"/>
      </c:catAx>
      <c:valAx>
        <c:axId val="258691792"/>
        <c:scaling>
          <c:orientation val="minMax"/>
          <c:max val="8"/>
          <c:min val="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258691400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562252522542297"/>
          <c:y val="7.4317289629642055E-2"/>
          <c:w val="0.71280462962962965"/>
          <c:h val="0.583291666666666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20000"/>
                <a:lumOff val="8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'R5'!$BO$16:$BO$18</c:f>
              <c:strCache>
                <c:ptCount val="3"/>
                <c:pt idx="0">
                  <c:v>Ｈ2９平均</c:v>
                </c:pt>
                <c:pt idx="2">
                  <c:v>平年(H18～27)</c:v>
                </c:pt>
              </c:strCache>
            </c:strRef>
          </c:cat>
          <c:val>
            <c:numRef>
              <c:f>'R5'!$BU$16:$BU$18</c:f>
              <c:numCache>
                <c:formatCode>General</c:formatCode>
                <c:ptCount val="3"/>
                <c:pt idx="0">
                  <c:v>-5.7543767584595966E-3</c:v>
                </c:pt>
                <c:pt idx="2">
                  <c:v>1.1237607335211539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3-4232-A6C6-EC24203B0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8692576"/>
        <c:axId val="258692968"/>
      </c:barChart>
      <c:catAx>
        <c:axId val="258692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900"/>
            </a:pPr>
            <a:endParaRPr lang="ja-JP"/>
          </a:p>
        </c:txPr>
        <c:crossAx val="258692968"/>
        <c:crosses val="autoZero"/>
        <c:auto val="1"/>
        <c:lblAlgn val="ctr"/>
        <c:lblOffset val="1"/>
        <c:noMultiLvlLbl val="0"/>
      </c:catAx>
      <c:valAx>
        <c:axId val="258692968"/>
        <c:scaling>
          <c:orientation val="minMax"/>
          <c:max val="6"/>
          <c:min val="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258692576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21687289088866"/>
          <c:y val="0.10902203279635916"/>
          <c:w val="0.74594181977252838"/>
          <c:h val="0.69967957130358716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/>
            </c:spPr>
          </c:marker>
          <c:cat>
            <c:strRef>
              <c:f>'R5'!$R$172:$V$172</c:f>
              <c:strCache>
                <c:ptCount val="5"/>
                <c:pt idx="0">
                  <c:v>田植時</c:v>
                </c:pt>
                <c:pt idx="2">
                  <c:v>209.8</c:v>
                </c:pt>
                <c:pt idx="4">
                  <c:v>429</c:v>
                </c:pt>
              </c:strCache>
            </c:strRef>
          </c:cat>
          <c:val>
            <c:numRef>
              <c:f>'R5'!$R$173:$V$173</c:f>
              <c:numCache>
                <c:formatCode>General</c:formatCode>
                <c:ptCount val="5"/>
                <c:pt idx="0">
                  <c:v>76.652091591095456</c:v>
                </c:pt>
                <c:pt idx="1">
                  <c:v>0</c:v>
                </c:pt>
                <c:pt idx="2">
                  <c:v>217</c:v>
                </c:pt>
                <c:pt idx="4">
                  <c:v>435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'R４'!#REF!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2C6-4184-A0E5-A852279671D7}"/>
            </c:ext>
          </c:extLst>
        </c:ser>
        <c:ser>
          <c:idx val="2"/>
          <c:order val="1"/>
          <c:spPr>
            <a:ln w="571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'R5'!$R$172:$V$172</c:f>
              <c:strCache>
                <c:ptCount val="5"/>
                <c:pt idx="0">
                  <c:v>田植時</c:v>
                </c:pt>
                <c:pt idx="2">
                  <c:v>209.8</c:v>
                </c:pt>
                <c:pt idx="4">
                  <c:v>429</c:v>
                </c:pt>
              </c:strCache>
            </c:strRef>
          </c:cat>
          <c:val>
            <c:numRef>
              <c:f>'R5'!$R$175:$V$175</c:f>
              <c:numCache>
                <c:formatCode>General</c:formatCode>
                <c:ptCount val="5"/>
                <c:pt idx="0">
                  <c:v>78.81</c:v>
                </c:pt>
                <c:pt idx="1">
                  <c:v>91.320333333333338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'R４'!#REF!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92C6-4184-A0E5-A85227967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89440"/>
        <c:axId val="258689048"/>
      </c:lineChart>
      <c:catAx>
        <c:axId val="25868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258689048"/>
        <c:crosses val="autoZero"/>
        <c:auto val="1"/>
        <c:lblAlgn val="ctr"/>
        <c:lblOffset val="100"/>
        <c:noMultiLvlLbl val="0"/>
      </c:catAx>
      <c:valAx>
        <c:axId val="2586890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 b="1">
                    <a:solidFill>
                      <a:schemeClr val="tx1"/>
                    </a:solidFill>
                  </a:rPr>
                  <a:t>茎数（本</a:t>
                </a:r>
                <a:r>
                  <a:rPr lang="en-US" altLang="ja-JP" sz="1800" b="1">
                    <a:solidFill>
                      <a:schemeClr val="tx1"/>
                    </a:solidFill>
                  </a:rPr>
                  <a:t>/</a:t>
                </a:r>
                <a:r>
                  <a:rPr lang="ja-JP" altLang="en-US" sz="1800" b="1">
                    <a:solidFill>
                      <a:schemeClr val="tx1"/>
                    </a:solidFill>
                  </a:rPr>
                  <a:t>㎡）</a:t>
                </a:r>
              </a:p>
            </c:rich>
          </c:tx>
          <c:layout>
            <c:manualLayout>
              <c:xMode val="edge"/>
              <c:yMode val="edge"/>
              <c:x val="1.4758183528945671E-2"/>
              <c:y val="0.240604782200390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25868944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2142801961075633"/>
          <c:y val="0.59872637795275607"/>
          <c:w val="0.32574179170999851"/>
          <c:h val="0.101853933395940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+mj-ea"/>
              <a:ea typeface="+mj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emf"/><Relationship Id="rId18" Type="http://schemas.openxmlformats.org/officeDocument/2006/relationships/image" Target="../media/image4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4.xml"/><Relationship Id="rId2" Type="http://schemas.openxmlformats.org/officeDocument/2006/relationships/chart" Target="../charts/chart2.xml"/><Relationship Id="rId16" Type="http://schemas.openxmlformats.org/officeDocument/2006/relationships/chart" Target="../charts/chart13.xml"/><Relationship Id="rId20" Type="http://schemas.openxmlformats.org/officeDocument/2006/relationships/image" Target="../media/image6.emf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image" Target="../media/image3.emf"/><Relationship Id="rId10" Type="http://schemas.openxmlformats.org/officeDocument/2006/relationships/chart" Target="../charts/chart10.xml"/><Relationship Id="rId19" Type="http://schemas.openxmlformats.org/officeDocument/2006/relationships/image" Target="../media/image5.emf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69</xdr:row>
      <xdr:rowOff>0</xdr:rowOff>
    </xdr:from>
    <xdr:to>
      <xdr:col>36</xdr:col>
      <xdr:colOff>0</xdr:colOff>
      <xdr:row>99</xdr:row>
      <xdr:rowOff>263236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93221670-336B-49B9-82D6-D288AAF0F4FC}"/>
            </a:ext>
          </a:extLst>
        </xdr:cNvPr>
        <xdr:cNvSpPr txBox="1"/>
      </xdr:nvSpPr>
      <xdr:spPr>
        <a:xfrm>
          <a:off x="9836727" y="10432473"/>
          <a:ext cx="10266218" cy="9407236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b="1">
              <a:latin typeface="+mj-ea"/>
              <a:ea typeface="+mj-ea"/>
            </a:rPr>
            <a:t>【</a:t>
          </a:r>
          <a:r>
            <a:rPr kumimoji="1" lang="ja-JP" altLang="en-US" sz="2000" b="1">
              <a:latin typeface="+mj-ea"/>
              <a:ea typeface="+mj-ea"/>
            </a:rPr>
            <a:t>当面の管理のポイント</a:t>
          </a:r>
          <a:r>
            <a:rPr kumimoji="1" lang="en-US" altLang="ja-JP" sz="2000" b="1">
              <a:latin typeface="+mj-ea"/>
              <a:ea typeface="+mj-ea"/>
            </a:rPr>
            <a:t>】</a:t>
          </a:r>
        </a:p>
        <a:p>
          <a:r>
            <a:rPr kumimoji="1" lang="ja-JP" altLang="en-US" sz="2000" b="1">
              <a:latin typeface="+mj-ea"/>
              <a:ea typeface="+mj-ea"/>
            </a:rPr>
            <a:t>・幼穂形成期からは足跡に水が残る「飽水管理」を行い、干しすぎに注意し、稲体の活力維持に努めましょう。てんこもりで葉色が淡い（</a:t>
          </a:r>
          <a:r>
            <a:rPr kumimoji="1" lang="en-US" altLang="ja-JP" sz="2000" b="1">
              <a:latin typeface="+mj-ea"/>
              <a:ea typeface="+mj-ea"/>
            </a:rPr>
            <a:t>4.0</a:t>
          </a:r>
          <a:r>
            <a:rPr kumimoji="1" lang="ja-JP" altLang="en-US" sz="2000" b="1">
              <a:latin typeface="+mj-ea"/>
              <a:ea typeface="+mj-ea"/>
            </a:rPr>
            <a:t>未満）ほ場が見られるので、飽水管理を徹底しましょう。</a:t>
          </a:r>
          <a:endParaRPr kumimoji="1" lang="en-US" altLang="ja-JP" sz="2000" b="1">
            <a:latin typeface="+mj-ea"/>
            <a:ea typeface="+mj-ea"/>
          </a:endParaRPr>
        </a:p>
        <a:p>
          <a:r>
            <a:rPr kumimoji="1" lang="ja-JP" altLang="en-US" sz="2000" b="0">
              <a:latin typeface="ＭＳ 明朝" panose="02020609040205080304" pitchFamily="17" charset="-128"/>
              <a:ea typeface="ＭＳ 明朝" panose="02020609040205080304" pitchFamily="17" charset="-128"/>
            </a:rPr>
            <a:t>・分施体系の場合は、ほ場ごとの生育量を確認し、穂肥の施用時期、施用量、要否を判断しましょう。</a:t>
          </a:r>
          <a:endParaRPr kumimoji="1" lang="en-US" altLang="ja-JP" sz="2000" b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2000" b="1">
            <a:latin typeface="+mj-ea"/>
            <a:ea typeface="+mj-ea"/>
          </a:endParaRPr>
        </a:p>
        <a:p>
          <a:endParaRPr kumimoji="1" lang="en-US" altLang="ja-JP" sz="2000" b="1">
            <a:latin typeface="+mj-ea"/>
            <a:ea typeface="+mj-ea"/>
          </a:endParaRPr>
        </a:p>
        <a:p>
          <a:endParaRPr kumimoji="1" lang="en-US" altLang="ja-JP" sz="2000" b="1">
            <a:latin typeface="+mj-ea"/>
            <a:ea typeface="+mj-ea"/>
          </a:endParaRPr>
        </a:p>
        <a:p>
          <a:endParaRPr kumimoji="1" lang="en-US" altLang="ja-JP" sz="2000" b="1">
            <a:latin typeface="+mj-ea"/>
            <a:ea typeface="+mj-ea"/>
          </a:endParaRPr>
        </a:p>
        <a:p>
          <a:endParaRPr kumimoji="1" lang="en-US" altLang="ja-JP" sz="2000" b="1">
            <a:latin typeface="+mj-ea"/>
            <a:ea typeface="+mj-ea"/>
          </a:endParaRPr>
        </a:p>
        <a:p>
          <a:endParaRPr kumimoji="1" lang="en-US" altLang="ja-JP" sz="2000" b="1">
            <a:latin typeface="+mj-ea"/>
            <a:ea typeface="+mj-ea"/>
          </a:endParaRPr>
        </a:p>
        <a:p>
          <a:endParaRPr kumimoji="1" lang="en-US" altLang="ja-JP" sz="2000" b="1">
            <a:latin typeface="+mj-ea"/>
            <a:ea typeface="+mj-ea"/>
          </a:endParaRPr>
        </a:p>
        <a:p>
          <a:endParaRPr kumimoji="1" lang="en-US" altLang="ja-JP" sz="2000" b="1">
            <a:latin typeface="+mj-ea"/>
            <a:ea typeface="+mj-ea"/>
          </a:endParaRPr>
        </a:p>
        <a:p>
          <a:endParaRPr kumimoji="1" lang="en-US" altLang="ja-JP" sz="2000" b="1">
            <a:latin typeface="+mj-ea"/>
            <a:ea typeface="+mj-ea"/>
          </a:endParaRPr>
        </a:p>
        <a:p>
          <a:endParaRPr kumimoji="1" lang="en-US" altLang="ja-JP" sz="2000" b="1">
            <a:latin typeface="+mj-ea"/>
            <a:ea typeface="+mj-ea"/>
          </a:endParaRPr>
        </a:p>
        <a:p>
          <a:endParaRPr kumimoji="1" lang="en-US" altLang="ja-JP" sz="2000" b="1">
            <a:latin typeface="+mj-ea"/>
            <a:ea typeface="+mj-ea"/>
          </a:endParaRPr>
        </a:p>
        <a:p>
          <a:endParaRPr kumimoji="1" lang="en-US" altLang="ja-JP" sz="2000" b="1">
            <a:latin typeface="+mj-ea"/>
            <a:ea typeface="+mj-ea"/>
          </a:endParaRPr>
        </a:p>
        <a:p>
          <a:endParaRPr kumimoji="1" lang="en-US" altLang="ja-JP" sz="2000" b="1">
            <a:latin typeface="+mj-ea"/>
            <a:ea typeface="+mj-ea"/>
          </a:endParaRPr>
        </a:p>
      </xdr:txBody>
    </xdr:sp>
    <xdr:clientData/>
  </xdr:twoCellAnchor>
  <xdr:twoCellAnchor>
    <xdr:from>
      <xdr:col>70</xdr:col>
      <xdr:colOff>381000</xdr:colOff>
      <xdr:row>48</xdr:row>
      <xdr:rowOff>25400</xdr:rowOff>
    </xdr:from>
    <xdr:to>
      <xdr:col>73</xdr:col>
      <xdr:colOff>666750</xdr:colOff>
      <xdr:row>55</xdr:row>
      <xdr:rowOff>269875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74</xdr:col>
      <xdr:colOff>0</xdr:colOff>
      <xdr:row>47</xdr:row>
      <xdr:rowOff>0</xdr:rowOff>
    </xdr:from>
    <xdr:to>
      <xdr:col>77</xdr:col>
      <xdr:colOff>174625</xdr:colOff>
      <xdr:row>54</xdr:row>
      <xdr:rowOff>387350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75</xdr:col>
      <xdr:colOff>309562</xdr:colOff>
      <xdr:row>6</xdr:row>
      <xdr:rowOff>276231</xdr:rowOff>
    </xdr:from>
    <xdr:to>
      <xdr:col>78</xdr:col>
      <xdr:colOff>209550</xdr:colOff>
      <xdr:row>12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75</xdr:col>
      <xdr:colOff>439599</xdr:colOff>
      <xdr:row>13</xdr:row>
      <xdr:rowOff>128800</xdr:rowOff>
    </xdr:from>
    <xdr:to>
      <xdr:col>78</xdr:col>
      <xdr:colOff>272186</xdr:colOff>
      <xdr:row>19</xdr:row>
      <xdr:rowOff>259561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78</xdr:col>
      <xdr:colOff>323022</xdr:colOff>
      <xdr:row>13</xdr:row>
      <xdr:rowOff>132522</xdr:rowOff>
    </xdr:from>
    <xdr:to>
      <xdr:col>79</xdr:col>
      <xdr:colOff>0</xdr:colOff>
      <xdr:row>19</xdr:row>
      <xdr:rowOff>263283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75</xdr:col>
      <xdr:colOff>455544</xdr:colOff>
      <xdr:row>20</xdr:row>
      <xdr:rowOff>339587</xdr:rowOff>
    </xdr:from>
    <xdr:to>
      <xdr:col>78</xdr:col>
      <xdr:colOff>288131</xdr:colOff>
      <xdr:row>30</xdr:row>
      <xdr:rowOff>81065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78</xdr:col>
      <xdr:colOff>347250</xdr:colOff>
      <xdr:row>20</xdr:row>
      <xdr:rowOff>326743</xdr:rowOff>
    </xdr:from>
    <xdr:to>
      <xdr:col>79</xdr:col>
      <xdr:colOff>0</xdr:colOff>
      <xdr:row>30</xdr:row>
      <xdr:rowOff>68221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63</xdr:col>
      <xdr:colOff>273326</xdr:colOff>
      <xdr:row>17</xdr:row>
      <xdr:rowOff>0</xdr:rowOff>
    </xdr:from>
    <xdr:to>
      <xdr:col>66</xdr:col>
      <xdr:colOff>105914</xdr:colOff>
      <xdr:row>25</xdr:row>
      <xdr:rowOff>105913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158750</xdr:colOff>
      <xdr:row>169</xdr:row>
      <xdr:rowOff>1809750</xdr:rowOff>
    </xdr:from>
    <xdr:to>
      <xdr:col>18</xdr:col>
      <xdr:colOff>381000</xdr:colOff>
      <xdr:row>185</xdr:row>
      <xdr:rowOff>111125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587375</xdr:colOff>
      <xdr:row>164</xdr:row>
      <xdr:rowOff>968374</xdr:rowOff>
    </xdr:from>
    <xdr:to>
      <xdr:col>17</xdr:col>
      <xdr:colOff>222250</xdr:colOff>
      <xdr:row>169</xdr:row>
      <xdr:rowOff>1603374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412750</xdr:colOff>
      <xdr:row>188</xdr:row>
      <xdr:rowOff>111125</xdr:rowOff>
    </xdr:from>
    <xdr:to>
      <xdr:col>16</xdr:col>
      <xdr:colOff>15875</xdr:colOff>
      <xdr:row>209</xdr:row>
      <xdr:rowOff>79375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0</xdr:colOff>
      <xdr:row>209</xdr:row>
      <xdr:rowOff>0</xdr:rowOff>
    </xdr:from>
    <xdr:to>
      <xdr:col>16</xdr:col>
      <xdr:colOff>206375</xdr:colOff>
      <xdr:row>229</xdr:row>
      <xdr:rowOff>142875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158749</xdr:colOff>
      <xdr:row>145</xdr:row>
      <xdr:rowOff>133349</xdr:rowOff>
    </xdr:from>
    <xdr:to>
      <xdr:col>22</xdr:col>
      <xdr:colOff>0</xdr:colOff>
      <xdr:row>163</xdr:row>
      <xdr:rowOff>2651124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6119545-EB70-428B-9C38-926712ADEFCE}"/>
            </a:ext>
          </a:extLst>
        </xdr:cNvPr>
        <xdr:cNvSpPr txBox="1"/>
      </xdr:nvSpPr>
      <xdr:spPr>
        <a:xfrm>
          <a:off x="412749" y="13134974"/>
          <a:ext cx="11953876" cy="5661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b="1">
              <a:latin typeface="+mj-ea"/>
              <a:ea typeface="+mj-ea"/>
            </a:rPr>
            <a:t>【</a:t>
          </a:r>
          <a:r>
            <a:rPr kumimoji="1" lang="ja-JP" altLang="en-US" sz="2000" b="1">
              <a:latin typeface="+mj-ea"/>
              <a:ea typeface="+mj-ea"/>
            </a:rPr>
            <a:t>生育概況</a:t>
          </a:r>
          <a:r>
            <a:rPr kumimoji="1" lang="en-US" altLang="ja-JP" sz="2000" b="1">
              <a:latin typeface="+mj-ea"/>
              <a:ea typeface="+mj-ea"/>
            </a:rPr>
            <a:t>】</a:t>
          </a:r>
          <a:r>
            <a:rPr kumimoji="1" lang="ja-JP" altLang="en-US" sz="2000" b="0"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endParaRPr kumimoji="1" lang="en-US" altLang="ja-JP" sz="2000" b="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2000" b="1">
              <a:latin typeface="+mn-ea"/>
              <a:ea typeface="+mn-ea"/>
            </a:rPr>
            <a:t>　</a:t>
          </a:r>
          <a:r>
            <a:rPr kumimoji="1" lang="en-US" altLang="ja-JP" sz="2000" b="1">
              <a:latin typeface="+mn-ea"/>
              <a:ea typeface="+mn-ea"/>
            </a:rPr>
            <a:t> </a:t>
          </a:r>
          <a:r>
            <a:rPr kumimoji="1" lang="ja-JP" altLang="en-US" sz="2000" b="1">
              <a:latin typeface="+mn-ea"/>
              <a:ea typeface="+mn-ea"/>
            </a:rPr>
            <a:t>１　コシヒカリ</a:t>
          </a:r>
          <a:endParaRPr kumimoji="1" lang="en-US" altLang="ja-JP" sz="2000" b="1">
            <a:latin typeface="+mn-ea"/>
            <a:ea typeface="+mn-ea"/>
          </a:endParaRPr>
        </a:p>
        <a:p>
          <a:r>
            <a:rPr kumimoji="1" lang="ja-JP" altLang="en-US" sz="2000">
              <a:latin typeface="ＭＳ Ｐ明朝" panose="02020600040205080304" pitchFamily="18" charset="-128"/>
              <a:ea typeface="ＭＳ Ｐ明朝" panose="02020600040205080304" pitchFamily="18" charset="-128"/>
            </a:rPr>
            <a:t>　　　・草丈</a:t>
          </a:r>
          <a:r>
            <a:rPr kumimoji="1" lang="en-US" altLang="ja-JP" sz="2000">
              <a:latin typeface="ＭＳ Ｐ明朝" panose="02020600040205080304" pitchFamily="18" charset="-128"/>
              <a:ea typeface="ＭＳ Ｐ明朝" panose="02020600040205080304" pitchFamily="18" charset="-128"/>
            </a:rPr>
            <a:t>108.4</a:t>
          </a:r>
          <a:r>
            <a:rPr kumimoji="1" lang="ja-JP" altLang="en-US" sz="2000">
              <a:latin typeface="ＭＳ Ｐ明朝" panose="02020600040205080304" pitchFamily="18" charset="-128"/>
              <a:ea typeface="ＭＳ Ｐ明朝" panose="02020600040205080304" pitchFamily="18" charset="-128"/>
            </a:rPr>
            <a:t>㎝と平年（</a:t>
          </a:r>
          <a:r>
            <a:rPr kumimoji="1" lang="en-US" altLang="ja-JP" sz="2000">
              <a:latin typeface="ＭＳ Ｐ明朝" panose="02020600040205080304" pitchFamily="18" charset="-128"/>
              <a:ea typeface="ＭＳ Ｐ明朝" panose="02020600040205080304" pitchFamily="18" charset="-128"/>
            </a:rPr>
            <a:t>108.0</a:t>
          </a:r>
          <a:r>
            <a:rPr kumimoji="1" lang="ja-JP" altLang="en-US" sz="2000">
              <a:latin typeface="ＭＳ Ｐ明朝" panose="02020600040205080304" pitchFamily="18" charset="-128"/>
              <a:ea typeface="ＭＳ Ｐ明朝" panose="02020600040205080304" pitchFamily="18" charset="-128"/>
            </a:rPr>
            <a:t>㎝）並となっています。</a:t>
          </a:r>
          <a:endParaRPr kumimoji="1" lang="en-US" altLang="ja-JP" sz="2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2000">
              <a:latin typeface="ＭＳ Ｐ明朝" panose="02020600040205080304" pitchFamily="18" charset="-128"/>
              <a:ea typeface="ＭＳ Ｐ明朝" panose="02020600040205080304" pitchFamily="18" charset="-128"/>
            </a:rPr>
            <a:t>　　　・葉色は</a:t>
          </a:r>
          <a:r>
            <a:rPr kumimoji="1" lang="en-US" altLang="ja-JP" sz="2000">
              <a:latin typeface="ＭＳ Ｐ明朝" panose="02020600040205080304" pitchFamily="18" charset="-128"/>
              <a:ea typeface="ＭＳ Ｐ明朝" panose="02020600040205080304" pitchFamily="18" charset="-128"/>
            </a:rPr>
            <a:t>4.4</a:t>
          </a:r>
          <a:r>
            <a:rPr kumimoji="1" lang="ja-JP" altLang="en-US" sz="2000">
              <a:latin typeface="ＭＳ Ｐ明朝" panose="02020600040205080304" pitchFamily="18" charset="-128"/>
              <a:ea typeface="ＭＳ Ｐ明朝" panose="02020600040205080304" pitchFamily="18" charset="-128"/>
            </a:rPr>
            <a:t>と平年（</a:t>
          </a:r>
          <a:r>
            <a:rPr kumimoji="1" lang="en-US" altLang="ja-JP" sz="2000">
              <a:latin typeface="ＭＳ Ｐ明朝" panose="02020600040205080304" pitchFamily="18" charset="-128"/>
              <a:ea typeface="ＭＳ Ｐ明朝" panose="02020600040205080304" pitchFamily="18" charset="-128"/>
            </a:rPr>
            <a:t>4.3</a:t>
          </a:r>
          <a:r>
            <a:rPr kumimoji="1" lang="ja-JP" altLang="en-US" sz="2000">
              <a:latin typeface="ＭＳ Ｐ明朝" panose="02020600040205080304" pitchFamily="18" charset="-128"/>
              <a:ea typeface="ＭＳ Ｐ明朝" panose="02020600040205080304" pitchFamily="18" charset="-128"/>
            </a:rPr>
            <a:t>）よりやや濃く、目標（</a:t>
          </a:r>
          <a:r>
            <a:rPr kumimoji="1" lang="en-US" altLang="ja-JP" sz="2000">
              <a:latin typeface="ＭＳ Ｐ明朝" panose="02020600040205080304" pitchFamily="18" charset="-128"/>
              <a:ea typeface="ＭＳ Ｐ明朝" panose="02020600040205080304" pitchFamily="18" charset="-128"/>
            </a:rPr>
            <a:t>4.3</a:t>
          </a:r>
          <a:r>
            <a:rPr kumimoji="1" lang="ja-JP" altLang="en-US" sz="2000">
              <a:latin typeface="ＭＳ Ｐ明朝" panose="02020600040205080304" pitchFamily="18" charset="-128"/>
              <a:ea typeface="ＭＳ Ｐ明朝" panose="02020600040205080304" pitchFamily="18" charset="-128"/>
            </a:rPr>
            <a:t>～</a:t>
          </a:r>
          <a:r>
            <a:rPr kumimoji="1" lang="en-US" altLang="ja-JP" sz="2000">
              <a:latin typeface="ＭＳ Ｐ明朝" panose="02020600040205080304" pitchFamily="18" charset="-128"/>
              <a:ea typeface="ＭＳ Ｐ明朝" panose="02020600040205080304" pitchFamily="18" charset="-128"/>
            </a:rPr>
            <a:t>4.5</a:t>
          </a:r>
          <a:r>
            <a:rPr kumimoji="1" lang="ja-JP" altLang="en-US" sz="2000">
              <a:latin typeface="ＭＳ Ｐ明朝" panose="02020600040205080304" pitchFamily="18" charset="-128"/>
              <a:ea typeface="ＭＳ Ｐ明朝" panose="02020600040205080304" pitchFamily="18" charset="-128"/>
            </a:rPr>
            <a:t>）程度となっています。</a:t>
          </a:r>
          <a:endParaRPr kumimoji="1" lang="en-US" altLang="ja-JP" sz="2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・出穂期は８月１日頃と平年より１日早くなりました。</a:t>
          </a:r>
          <a:endParaRPr lang="ja-JP" altLang="ja-JP" sz="2000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2000">
              <a:latin typeface="ＭＳ Ｐ明朝" panose="02020600040205080304" pitchFamily="18" charset="-128"/>
              <a:ea typeface="ＭＳ Ｐ明朝" panose="02020600040205080304" pitchFamily="18" charset="-128"/>
            </a:rPr>
            <a:t>　　</a:t>
          </a:r>
          <a:endParaRPr kumimoji="1" lang="en-US" altLang="ja-JP" sz="2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2000" b="1">
              <a:latin typeface="+mn-ea"/>
              <a:ea typeface="+mn-ea"/>
            </a:rPr>
            <a:t>　２　てんこもり</a:t>
          </a:r>
          <a:endParaRPr kumimoji="1" lang="en-US" altLang="ja-JP" sz="2000" b="1">
            <a:latin typeface="+mn-ea"/>
            <a:ea typeface="+mn-ea"/>
          </a:endParaRPr>
        </a:p>
        <a:p>
          <a:r>
            <a:rPr kumimoji="1" lang="ja-JP" altLang="en-US" sz="2000">
              <a:latin typeface="ＭＳ Ｐ明朝" panose="02020600040205080304" pitchFamily="18" charset="-128"/>
              <a:ea typeface="ＭＳ Ｐ明朝" panose="02020600040205080304" pitchFamily="18" charset="-128"/>
            </a:rPr>
            <a:t>　　　</a:t>
          </a:r>
          <a:r>
            <a:rPr kumimoji="1" lang="ja-JP" altLang="ja-JP" sz="2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・草丈</a:t>
          </a:r>
          <a:r>
            <a:rPr kumimoji="1" lang="en-US" altLang="ja-JP" sz="2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101.6</a:t>
          </a:r>
          <a:r>
            <a:rPr kumimoji="1" lang="ja-JP" altLang="ja-JP" sz="2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㎝と平年（</a:t>
          </a:r>
          <a:r>
            <a:rPr kumimoji="1" lang="en-US" altLang="ja-JP" sz="2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101.0</a:t>
          </a:r>
          <a:r>
            <a:rPr kumimoji="1" lang="ja-JP" altLang="ja-JP" sz="2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㎝）並となっています。</a:t>
          </a:r>
          <a:endParaRPr lang="ja-JP" altLang="ja-JP" sz="2000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ja-JP" sz="2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・葉色は</a:t>
          </a:r>
          <a:r>
            <a:rPr kumimoji="1" lang="en-US" altLang="ja-JP" sz="2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4.5</a:t>
          </a:r>
          <a:r>
            <a:rPr kumimoji="1" lang="ja-JP" altLang="ja-JP" sz="2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と平年（</a:t>
          </a:r>
          <a:r>
            <a:rPr kumimoji="1" lang="en-US" altLang="ja-JP" sz="2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4.4</a:t>
          </a:r>
          <a:r>
            <a:rPr kumimoji="1" lang="ja-JP" altLang="ja-JP" sz="2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）よりやや</a:t>
          </a:r>
          <a:r>
            <a:rPr kumimoji="1" lang="ja-JP" altLang="en-US" sz="2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濃く</a:t>
          </a:r>
          <a:r>
            <a:rPr kumimoji="1" lang="ja-JP" altLang="ja-JP" sz="2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、目標（</a:t>
          </a:r>
          <a:r>
            <a:rPr kumimoji="1" lang="en-US" altLang="ja-JP" sz="2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4.5</a:t>
          </a:r>
          <a:r>
            <a:rPr kumimoji="1" lang="ja-JP" altLang="ja-JP" sz="2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）</a:t>
          </a:r>
          <a:r>
            <a:rPr kumimoji="1" lang="ja-JP" altLang="en-US" sz="2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程度となっています。</a:t>
          </a:r>
          <a:endParaRPr lang="ja-JP" altLang="ja-JP" sz="2000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eaLnBrk="1" fontAlgn="auto" latinLnBrk="0" hangingPunct="1"/>
          <a:r>
            <a:rPr kumimoji="1" lang="ja-JP" altLang="ja-JP" sz="2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・出穂期は８月</a:t>
          </a:r>
          <a:r>
            <a:rPr kumimoji="1" lang="ja-JP" altLang="en-US" sz="2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７</a:t>
          </a:r>
          <a:r>
            <a:rPr kumimoji="1" lang="ja-JP" altLang="ja-JP" sz="2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日頃と平年より</a:t>
          </a:r>
          <a:r>
            <a:rPr kumimoji="1" lang="ja-JP" altLang="en-US" sz="2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２</a:t>
          </a:r>
          <a:r>
            <a:rPr kumimoji="1" lang="ja-JP" altLang="ja-JP" sz="2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日</a:t>
          </a:r>
          <a:r>
            <a:rPr kumimoji="1" lang="ja-JP" altLang="en-US" sz="2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遅くなりました。</a:t>
          </a:r>
          <a:r>
            <a:rPr kumimoji="1" lang="ja-JP" altLang="ja-JP" sz="2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</a:t>
          </a:r>
          <a:endParaRPr lang="ja-JP" altLang="ja-JP" sz="2000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en-US" altLang="ja-JP" sz="2000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endParaRPr lang="ja-JP" altLang="ja-JP" sz="2000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2000" b="1">
              <a:latin typeface="+mj-ea"/>
              <a:ea typeface="+mj-ea"/>
            </a:rPr>
            <a:t>　３　富富富　</a:t>
          </a:r>
          <a:r>
            <a:rPr kumimoji="1" lang="en-US" altLang="ja-JP" sz="2000" b="1">
              <a:latin typeface="+mj-ea"/>
              <a:ea typeface="+mj-ea"/>
            </a:rPr>
            <a:t>…</a:t>
          </a:r>
          <a:r>
            <a:rPr kumimoji="1" lang="ja-JP" altLang="en-US" sz="2000" b="1">
              <a:latin typeface="+mj-ea"/>
              <a:ea typeface="+mj-ea"/>
            </a:rPr>
            <a:t>生育が遅く、また調査していません。</a:t>
          </a:r>
          <a:endParaRPr kumimoji="1" lang="en-US" altLang="ja-JP" sz="2000" b="1">
            <a:latin typeface="+mj-ea"/>
            <a:ea typeface="+mj-ea"/>
          </a:endParaRPr>
        </a:p>
        <a:p>
          <a:r>
            <a:rPr kumimoji="1" lang="ja-JP" altLang="en-US" sz="2000">
              <a:latin typeface="ＭＳ Ｐ明朝" panose="02020600040205080304" pitchFamily="18" charset="-128"/>
              <a:ea typeface="ＭＳ Ｐ明朝" panose="02020600040205080304" pitchFamily="18" charset="-128"/>
            </a:rPr>
            <a:t>　　　</a:t>
          </a:r>
          <a:r>
            <a:rPr kumimoji="1" lang="ja-JP" altLang="en-US" sz="2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</a:t>
          </a:r>
          <a:r>
            <a:rPr kumimoji="1" lang="ja-JP" altLang="en-US" sz="2000"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endParaRPr kumimoji="1" lang="en-US" altLang="ja-JP" sz="2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oneCell">
    <xdr:from>
      <xdr:col>54</xdr:col>
      <xdr:colOff>60325</xdr:colOff>
      <xdr:row>169</xdr:row>
      <xdr:rowOff>12700</xdr:rowOff>
    </xdr:from>
    <xdr:to>
      <xdr:col>62</xdr:col>
      <xdr:colOff>268479</xdr:colOff>
      <xdr:row>170</xdr:row>
      <xdr:rowOff>53975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75C3BAC7-8DA9-415B-8D46-3720BDB81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19825" y="29387800"/>
          <a:ext cx="4068954" cy="231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0</xdr:colOff>
      <xdr:row>177</xdr:row>
      <xdr:rowOff>66674</xdr:rowOff>
    </xdr:from>
    <xdr:to>
      <xdr:col>37</xdr:col>
      <xdr:colOff>148649</xdr:colOff>
      <xdr:row>186</xdr:row>
      <xdr:rowOff>155574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85BE4C8A-415A-4E3E-9678-46393CF50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00449" y="30749874"/>
          <a:ext cx="4527551" cy="220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63500</xdr:colOff>
      <xdr:row>114</xdr:row>
      <xdr:rowOff>302260</xdr:rowOff>
    </xdr:from>
    <xdr:to>
      <xdr:col>11</xdr:col>
      <xdr:colOff>365125</xdr:colOff>
      <xdr:row>121</xdr:row>
      <xdr:rowOff>20319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8C93567E-D11C-4FDB-843E-7551E0E62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620" y="19900900"/>
          <a:ext cx="6367145" cy="2095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69</xdr:row>
      <xdr:rowOff>-1</xdr:rowOff>
    </xdr:from>
    <xdr:to>
      <xdr:col>17</xdr:col>
      <xdr:colOff>0</xdr:colOff>
      <xdr:row>99</xdr:row>
      <xdr:rowOff>290944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96CD6BE0-B707-4B08-AF33-16BAAF5C0521}"/>
            </a:ext>
          </a:extLst>
        </xdr:cNvPr>
        <xdr:cNvSpPr txBox="1"/>
      </xdr:nvSpPr>
      <xdr:spPr>
        <a:xfrm>
          <a:off x="235527" y="10432472"/>
          <a:ext cx="9601200" cy="9434945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b="1">
              <a:solidFill>
                <a:schemeClr val="tx1"/>
              </a:solidFill>
              <a:latin typeface="+mj-ea"/>
              <a:ea typeface="+mj-ea"/>
            </a:rPr>
            <a:t>【</a:t>
          </a:r>
          <a:r>
            <a:rPr kumimoji="1" lang="ja-JP" altLang="en-US" sz="2000" b="1">
              <a:solidFill>
                <a:schemeClr val="tx1"/>
              </a:solidFill>
              <a:latin typeface="+mj-ea"/>
              <a:ea typeface="+mj-ea"/>
            </a:rPr>
            <a:t>生育概況</a:t>
          </a:r>
          <a:r>
            <a:rPr kumimoji="1" lang="en-US" altLang="ja-JP" sz="2000" b="1">
              <a:solidFill>
                <a:schemeClr val="tx1"/>
              </a:solidFill>
              <a:latin typeface="+mj-ea"/>
              <a:ea typeface="+mj-ea"/>
            </a:rPr>
            <a:t>】</a:t>
          </a:r>
          <a:r>
            <a:rPr kumimoji="1" lang="ja-JP" altLang="en-US" sz="2000" b="1">
              <a:solidFill>
                <a:schemeClr val="tx1"/>
              </a:solidFill>
              <a:latin typeface="+mj-ea"/>
              <a:ea typeface="+mj-ea"/>
            </a:rPr>
            <a:t>（幼穂形成期）</a:t>
          </a:r>
          <a:endParaRPr kumimoji="1" lang="en-US" altLang="ja-JP" sz="2000" b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2000" b="1">
              <a:solidFill>
                <a:schemeClr val="tx1"/>
              </a:solidFill>
              <a:latin typeface="+mj-ea"/>
              <a:ea typeface="+mj-ea"/>
            </a:rPr>
            <a:t>１　コシヒカリ</a:t>
          </a:r>
          <a:endParaRPr kumimoji="1" lang="en-US" altLang="ja-JP" sz="2000" b="1">
            <a:solidFill>
              <a:schemeClr val="tx1"/>
            </a:solidFill>
            <a:latin typeface="+mj-ea"/>
            <a:ea typeface="+mj-ea"/>
          </a:endParaRPr>
        </a:p>
        <a:p>
          <a:r>
            <a:rPr kumimoji="1" lang="ja-JP" altLang="en-US" sz="2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・草丈は、</a:t>
          </a:r>
          <a:r>
            <a:rPr kumimoji="1" lang="en-US" altLang="ja-JP" sz="2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71.7</a:t>
          </a:r>
          <a:r>
            <a:rPr kumimoji="1" lang="ja-JP" altLang="en-US" sz="2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ｃｍと平年並みとなっています。</a:t>
          </a:r>
          <a:endParaRPr kumimoji="1" lang="en-US" altLang="ja-JP" sz="20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2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・茎数は、</a:t>
          </a:r>
          <a:r>
            <a:rPr kumimoji="1" lang="en-US" altLang="ja-JP" sz="2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361</a:t>
          </a:r>
          <a:r>
            <a:rPr kumimoji="1" lang="ja-JP" altLang="en-US" sz="2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r>
            <a:rPr kumimoji="1" lang="en-US" altLang="ja-JP" sz="2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㎡と平年より少なくなっています。</a:t>
          </a:r>
          <a:endParaRPr kumimoji="1" lang="en-US" altLang="ja-JP" sz="20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2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・葉齢は、</a:t>
          </a:r>
          <a:r>
            <a:rPr kumimoji="1" lang="en-US" altLang="ja-JP" sz="2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11.9</a:t>
          </a:r>
          <a:r>
            <a:rPr kumimoji="1" lang="ja-JP" altLang="en-US" sz="2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葉と平年並みとなっています。</a:t>
          </a:r>
          <a:endParaRPr kumimoji="1" lang="en-US" altLang="ja-JP" sz="20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2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・葉色は、</a:t>
          </a:r>
          <a:r>
            <a:rPr kumimoji="1" lang="en-US" altLang="ja-JP" sz="2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3.9</a:t>
          </a:r>
          <a:r>
            <a:rPr kumimoji="1" lang="ja-JP" altLang="en-US" sz="2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と平年よりやや淡くなっています。</a:t>
          </a:r>
          <a:endParaRPr kumimoji="1" lang="en-US" altLang="ja-JP" sz="20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2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・幼穂形成期は、７月</a:t>
          </a:r>
          <a:r>
            <a:rPr kumimoji="1" lang="en-US" altLang="ja-JP" sz="2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10</a:t>
          </a:r>
          <a:r>
            <a:rPr kumimoji="1" lang="ja-JP" altLang="en-US" sz="2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日頃と平年並みとなっています。</a:t>
          </a:r>
          <a:endParaRPr kumimoji="1" lang="en-US" altLang="ja-JP" sz="20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en-US" altLang="ja-JP" sz="20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2000" b="1">
              <a:solidFill>
                <a:schemeClr val="tx1"/>
              </a:solidFill>
              <a:latin typeface="+mj-ea"/>
              <a:ea typeface="+mj-ea"/>
            </a:rPr>
            <a:t>２　てんこもり</a:t>
          </a:r>
          <a:endParaRPr kumimoji="1" lang="en-US" altLang="ja-JP" sz="2000" b="1">
            <a:solidFill>
              <a:schemeClr val="tx1"/>
            </a:solidFill>
            <a:latin typeface="+mj-ea"/>
            <a:ea typeface="+mj-ea"/>
          </a:endParaRPr>
        </a:p>
        <a:p>
          <a:r>
            <a:rPr kumimoji="1" lang="ja-JP" altLang="en-US" sz="200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・草丈は、</a:t>
          </a:r>
          <a:r>
            <a:rPr kumimoji="1" lang="en-US" altLang="ja-JP" sz="200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63.1cm</a:t>
          </a:r>
          <a:r>
            <a:rPr kumimoji="1" lang="ja-JP" altLang="en-US" sz="200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と平年より短くなっています。</a:t>
          </a:r>
          <a:endParaRPr kumimoji="1" lang="en-US" altLang="ja-JP" sz="2000">
            <a:solidFill>
              <a:schemeClr val="tx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kumimoji="1" lang="ja-JP" altLang="en-US" sz="200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・茎数は、</a:t>
          </a:r>
          <a:r>
            <a:rPr kumimoji="1" lang="en-US" altLang="ja-JP" sz="200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483</a:t>
          </a:r>
          <a:r>
            <a:rPr kumimoji="1" lang="ja-JP" altLang="en-US" sz="200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本</a:t>
          </a:r>
          <a:r>
            <a:rPr kumimoji="1" lang="en-US" altLang="ja-JP" sz="200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㎡と平年よりやや少なくなっています。</a:t>
          </a:r>
          <a:endParaRPr kumimoji="1" lang="en-US" altLang="ja-JP" sz="2000">
            <a:solidFill>
              <a:schemeClr val="tx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kumimoji="1" lang="ja-JP" altLang="en-US" sz="200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・葉齢は、</a:t>
          </a:r>
          <a:r>
            <a:rPr kumimoji="1" lang="en-US" altLang="ja-JP" sz="200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12.5</a:t>
          </a:r>
          <a:r>
            <a:rPr kumimoji="1" lang="ja-JP" altLang="en-US" sz="200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葉と平年よりやや遅れています。</a:t>
          </a:r>
          <a:endParaRPr kumimoji="1" lang="en-US" altLang="ja-JP" sz="2000">
            <a:solidFill>
              <a:schemeClr val="tx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kumimoji="1" lang="ja-JP" altLang="en-US" sz="200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・葉色は、</a:t>
          </a:r>
          <a:r>
            <a:rPr kumimoji="1" lang="en-US" altLang="ja-JP" sz="200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4.0</a:t>
          </a:r>
          <a:r>
            <a:rPr kumimoji="1" lang="ja-JP" altLang="en-US" sz="200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と平年より淡くなっています。</a:t>
          </a:r>
          <a:endParaRPr kumimoji="1" lang="en-US" altLang="ja-JP" sz="2000">
            <a:solidFill>
              <a:schemeClr val="tx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endParaRPr kumimoji="1" lang="en-US" altLang="ja-JP" sz="20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20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３　富富富</a:t>
          </a:r>
        </a:p>
        <a:p>
          <a:r>
            <a:rPr kumimoji="1" lang="ja-JP" altLang="en-US" sz="200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・草丈は、</a:t>
          </a:r>
          <a:r>
            <a:rPr kumimoji="1" lang="en-US" altLang="ja-JP" sz="200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64.0cm</a:t>
          </a:r>
          <a:r>
            <a:rPr kumimoji="1" lang="ja-JP" altLang="en-US" sz="200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と近年より短くなっています。</a:t>
          </a:r>
          <a:endParaRPr kumimoji="1" lang="en-US" altLang="ja-JP" sz="2000">
            <a:solidFill>
              <a:schemeClr val="tx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kumimoji="1" lang="ja-JP" altLang="en-US" sz="200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・茎数は、</a:t>
          </a:r>
          <a:r>
            <a:rPr kumimoji="1" lang="en-US" altLang="ja-JP" sz="200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467</a:t>
          </a:r>
          <a:r>
            <a:rPr kumimoji="1" lang="ja-JP" altLang="en-US" sz="200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本</a:t>
          </a:r>
          <a:r>
            <a:rPr kumimoji="1" lang="en-US" altLang="ja-JP" sz="200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㎡と近年並みとなっています。</a:t>
          </a:r>
          <a:endParaRPr kumimoji="1" lang="en-US" altLang="ja-JP" sz="2000">
            <a:solidFill>
              <a:schemeClr val="tx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kumimoji="1" lang="ja-JP" altLang="en-US" sz="200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・葉齢は、</a:t>
          </a:r>
          <a:r>
            <a:rPr kumimoji="1" lang="en-US" altLang="ja-JP" sz="200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11.7</a:t>
          </a:r>
          <a:r>
            <a:rPr kumimoji="1" lang="ja-JP" altLang="en-US" sz="200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葉と近年よりやや遅れています。</a:t>
          </a:r>
          <a:endParaRPr kumimoji="1" lang="en-US" altLang="ja-JP" sz="2000">
            <a:solidFill>
              <a:schemeClr val="tx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kumimoji="1" lang="ja-JP" altLang="en-US" sz="200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・葉色は、</a:t>
          </a:r>
          <a:r>
            <a:rPr kumimoji="1" lang="en-US" altLang="ja-JP" sz="200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4.3</a:t>
          </a:r>
          <a:r>
            <a:rPr kumimoji="1" lang="ja-JP" altLang="en-US" sz="200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と近年よりやや濃くなっています。</a:t>
          </a:r>
          <a:endParaRPr kumimoji="1" lang="en-US" altLang="ja-JP" sz="2000">
            <a:solidFill>
              <a:schemeClr val="tx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kumimoji="1" lang="ja-JP" altLang="en-US" sz="200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・幼穂形成期は、７月</a:t>
          </a:r>
          <a:r>
            <a:rPr kumimoji="1" lang="en-US" altLang="ja-JP" sz="200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13</a:t>
          </a:r>
          <a:r>
            <a:rPr kumimoji="1" lang="ja-JP" altLang="en-US" sz="200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日頃と近年より１日程度早くなると予想されます。</a:t>
          </a:r>
        </a:p>
        <a:p>
          <a:endParaRPr kumimoji="1" lang="en-US" altLang="ja-JP" sz="20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20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365125</xdr:colOff>
      <xdr:row>164</xdr:row>
      <xdr:rowOff>95250</xdr:rowOff>
    </xdr:from>
    <xdr:to>
      <xdr:col>9</xdr:col>
      <xdr:colOff>349250</xdr:colOff>
      <xdr:row>169</xdr:row>
      <xdr:rowOff>1460500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D254E402-4733-4D36-9563-4AAB50FF5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43</xdr:col>
      <xdr:colOff>571500</xdr:colOff>
      <xdr:row>201</xdr:row>
      <xdr:rowOff>88900</xdr:rowOff>
    </xdr:from>
    <xdr:to>
      <xdr:col>56</xdr:col>
      <xdr:colOff>190500</xdr:colOff>
      <xdr:row>219</xdr:row>
      <xdr:rowOff>104775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16D2215F-D0D0-45DA-B463-C07B8034AE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25</xdr:col>
      <xdr:colOff>492124</xdr:colOff>
      <xdr:row>160</xdr:row>
      <xdr:rowOff>2111376</xdr:rowOff>
    </xdr:from>
    <xdr:to>
      <xdr:col>41</xdr:col>
      <xdr:colOff>396874</xdr:colOff>
      <xdr:row>160</xdr:row>
      <xdr:rowOff>4556126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1D85A8A4-A000-49D3-8985-892829E55209}"/>
            </a:ext>
          </a:extLst>
        </xdr:cNvPr>
        <xdr:cNvSpPr txBox="1"/>
      </xdr:nvSpPr>
      <xdr:spPr>
        <a:xfrm>
          <a:off x="14874874" y="18256251"/>
          <a:ext cx="8461375" cy="2444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【</a:t>
          </a:r>
          <a:r>
            <a:rPr kumimoji="1" lang="ja-JP" altLang="ja-JP" sz="20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その他連絡事項</a:t>
          </a:r>
          <a:r>
            <a:rPr kumimoji="1" lang="en-US" altLang="ja-JP" sz="20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】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・次回の調査日は右の表の通りです。</a:t>
          </a:r>
          <a:endParaRPr kumimoji="1" lang="en-US" altLang="ja-JP" sz="2000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kumimoji="1" lang="en-US" altLang="ja-JP" sz="2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※</a:t>
          </a:r>
          <a:r>
            <a:rPr kumimoji="1" lang="ja-JP" altLang="en-US" sz="2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調査野帳は調査後、翌日朝までに提出願います。</a:t>
          </a:r>
          <a:endParaRPr kumimoji="1" lang="en-US" altLang="ja-JP" sz="2000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 u="non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</a:t>
          </a:r>
          <a:r>
            <a:rPr kumimoji="1" lang="ja-JP" altLang="ja-JP" sz="2000" b="1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耕種概要調査①</a:t>
          </a:r>
          <a:r>
            <a:rPr kumimoji="1" lang="ja-JP" altLang="en-US" sz="2000" b="1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を提出していない場合はすぐに提出願います。</a:t>
          </a:r>
          <a:endParaRPr kumimoji="1" lang="en-US" altLang="ja-JP" sz="2000" b="1" u="none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2000" b="1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45</xdr:col>
      <xdr:colOff>95250</xdr:colOff>
      <xdr:row>149</xdr:row>
      <xdr:rowOff>137351</xdr:rowOff>
    </xdr:from>
    <xdr:to>
      <xdr:col>51</xdr:col>
      <xdr:colOff>142875</xdr:colOff>
      <xdr:row>155</xdr:row>
      <xdr:rowOff>63500</xdr:rowOff>
    </xdr:to>
    <xdr:sp macro="" textlink="">
      <xdr:nvSpPr>
        <xdr:cNvPr id="34" name="四角形: 角を丸くする 33">
          <a:extLst>
            <a:ext uri="{FF2B5EF4-FFF2-40B4-BE49-F238E27FC236}">
              <a16:creationId xmlns:a16="http://schemas.microsoft.com/office/drawing/2014/main" id="{BAD9DC1E-AED6-4F9F-ADF4-DE155C6FA070}"/>
            </a:ext>
          </a:extLst>
        </xdr:cNvPr>
        <xdr:cNvSpPr/>
      </xdr:nvSpPr>
      <xdr:spPr>
        <a:xfrm>
          <a:off x="25606375" y="14361351"/>
          <a:ext cx="3746500" cy="973899"/>
        </a:xfrm>
        <a:prstGeom prst="roundRect">
          <a:avLst/>
        </a:prstGeom>
        <a:noFill/>
        <a:ln w="76200">
          <a:solidFill>
            <a:srgbClr val="FFC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68580" tIns="34290" rIns="68580" bIns="3429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ja-JP" altLang="en-US" sz="1350"/>
        </a:p>
      </xdr:txBody>
    </xdr:sp>
    <xdr:clientData/>
  </xdr:twoCellAnchor>
  <xdr:twoCellAnchor>
    <xdr:from>
      <xdr:col>11</xdr:col>
      <xdr:colOff>142875</xdr:colOff>
      <xdr:row>163</xdr:row>
      <xdr:rowOff>3159125</xdr:rowOff>
    </xdr:from>
    <xdr:to>
      <xdr:col>15</xdr:col>
      <xdr:colOff>0</xdr:colOff>
      <xdr:row>163</xdr:row>
      <xdr:rowOff>5016500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F2635749-4B5C-4C46-95F6-6A4A3B8037FC}"/>
            </a:ext>
          </a:extLst>
        </xdr:cNvPr>
        <xdr:cNvSpPr/>
      </xdr:nvSpPr>
      <xdr:spPr>
        <a:xfrm>
          <a:off x="6683375" y="19304000"/>
          <a:ext cx="1206500" cy="1857375"/>
        </a:xfrm>
        <a:prstGeom prst="rect">
          <a:avLst/>
        </a:prstGeom>
        <a:noFill/>
        <a:ln w="5715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385566</xdr:colOff>
      <xdr:row>142</xdr:row>
      <xdr:rowOff>15876</xdr:rowOff>
    </xdr:from>
    <xdr:to>
      <xdr:col>42</xdr:col>
      <xdr:colOff>128391</xdr:colOff>
      <xdr:row>157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AB87FCA5-C0F9-4E62-AD16-4B9135A32355}"/>
            </a:ext>
          </a:extLst>
        </xdr:cNvPr>
        <xdr:cNvSpPr txBox="1"/>
      </xdr:nvSpPr>
      <xdr:spPr>
        <a:xfrm>
          <a:off x="14768316" y="13017501"/>
          <a:ext cx="8902700" cy="2746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b="1">
              <a:latin typeface="+mj-ea"/>
              <a:ea typeface="+mj-ea"/>
            </a:rPr>
            <a:t>【</a:t>
          </a:r>
          <a:r>
            <a:rPr kumimoji="1" lang="ja-JP" altLang="en-US" sz="2000" b="1">
              <a:latin typeface="+mj-ea"/>
              <a:ea typeface="+mj-ea"/>
            </a:rPr>
            <a:t>当面の管理のポイント</a:t>
          </a:r>
          <a:r>
            <a:rPr kumimoji="1" lang="en-US" altLang="ja-JP" sz="2000" b="1">
              <a:latin typeface="+mj-ea"/>
              <a:ea typeface="+mj-ea"/>
            </a:rPr>
            <a:t>】</a:t>
          </a:r>
        </a:p>
        <a:p>
          <a:endParaRPr kumimoji="1" lang="en-US" altLang="ja-JP" sz="2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2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</a:t>
          </a:r>
          <a:r>
            <a:rPr lang="ja-JP" altLang="en-US" sz="2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出穂期から</a:t>
          </a:r>
          <a:r>
            <a:rPr lang="en-US" altLang="ja-JP" sz="2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</a:t>
          </a:r>
          <a:r>
            <a:rPr lang="ja-JP" altLang="en-US" sz="2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日間は湛水管理とし、登熟を高めましょう。</a:t>
          </a:r>
          <a:endParaRPr lang="en-US" altLang="ja-JP" sz="20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20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2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・出穂後の本田防除を徹底し、斑点米の発生を防ぎましょう。</a:t>
          </a:r>
          <a:endParaRPr lang="ja-JP" altLang="ja-JP" sz="2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36</xdr:col>
      <xdr:colOff>1</xdr:colOff>
      <xdr:row>69</xdr:row>
      <xdr:rowOff>-1</xdr:rowOff>
    </xdr:from>
    <xdr:to>
      <xdr:col>53</xdr:col>
      <xdr:colOff>393701</xdr:colOff>
      <xdr:row>99</xdr:row>
      <xdr:rowOff>290944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82D75797-A028-46A1-9AC4-08CAEB7DE750}"/>
            </a:ext>
          </a:extLst>
        </xdr:cNvPr>
        <xdr:cNvSpPr txBox="1"/>
      </xdr:nvSpPr>
      <xdr:spPr>
        <a:xfrm>
          <a:off x="20102946" y="10432472"/>
          <a:ext cx="9814791" cy="9434945"/>
        </a:xfrm>
        <a:prstGeom prst="rect">
          <a:avLst/>
        </a:prstGeom>
        <a:solidFill>
          <a:schemeClr val="bg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【</a:t>
          </a:r>
          <a:r>
            <a:rPr kumimoji="1" lang="ja-JP" altLang="ja-JP" sz="20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その他連絡事項</a:t>
          </a:r>
          <a:r>
            <a:rPr kumimoji="1" lang="en-US" altLang="ja-JP" sz="20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】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・次回の調査日は７月</a:t>
          </a:r>
          <a:r>
            <a:rPr kumimoji="1" lang="en-US" altLang="ja-JP" sz="20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23</a:t>
          </a:r>
          <a:r>
            <a:rPr kumimoji="1" lang="ja-JP" altLang="en-US" sz="20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日です。</a:t>
          </a:r>
          <a:endParaRPr kumimoji="1" lang="en-US" altLang="ja-JP" sz="2000" b="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en-US" altLang="ja-JP" sz="20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</a:t>
          </a:r>
          <a:r>
            <a:rPr kumimoji="1" lang="ja-JP" altLang="en-US" sz="20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調査野帳は調査後、翌日朝までに提出願います。</a:t>
          </a:r>
          <a:endParaRPr kumimoji="1" lang="en-US" altLang="ja-JP" sz="2000" b="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kumimoji="1" lang="ja-JP" altLang="ja-JP" sz="2000" b="0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耕種概要調査①</a:t>
          </a:r>
          <a:r>
            <a:rPr kumimoji="1" lang="ja-JP" altLang="en-US" sz="2000" b="0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がまだの場合は早急に提出願います。</a:t>
          </a:r>
          <a:endParaRPr kumimoji="1" lang="en-US" altLang="ja-JP" sz="2000" b="0" u="sng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・葉齢は出穂期まで７～</a:t>
          </a:r>
          <a:r>
            <a:rPr kumimoji="1" lang="en-US" altLang="ja-JP" sz="2000" b="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10</a:t>
          </a:r>
          <a:r>
            <a:rPr kumimoji="1" lang="ja-JP" altLang="en-US" sz="2000" b="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日間隔で記入してください。</a:t>
          </a:r>
          <a:endParaRPr kumimoji="1" lang="en-US" altLang="ja-JP" sz="2000" b="0" u="none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 editAs="oneCell">
    <xdr:from>
      <xdr:col>15</xdr:col>
      <xdr:colOff>238298</xdr:colOff>
      <xdr:row>116</xdr:row>
      <xdr:rowOff>238760</xdr:rowOff>
    </xdr:from>
    <xdr:to>
      <xdr:col>21</xdr:col>
      <xdr:colOff>488313</xdr:colOff>
      <xdr:row>123</xdr:row>
      <xdr:rowOff>103556</xdr:rowOff>
    </xdr:to>
    <xdr:pic>
      <xdr:nvPicPr>
        <xdr:cNvPr id="33" name="図 32" descr="62日後">
          <a:extLst>
            <a:ext uri="{FF2B5EF4-FFF2-40B4-BE49-F238E27FC236}">
              <a16:creationId xmlns:a16="http://schemas.microsoft.com/office/drawing/2014/main" id="{7227B1BA-3077-4B23-87BF-1C292D2ED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09" r="7884"/>
        <a:stretch>
          <a:fillRect/>
        </a:stretch>
      </xdr:blipFill>
      <xdr:spPr bwMode="auto">
        <a:xfrm>
          <a:off x="8528858" y="20447000"/>
          <a:ext cx="3541856" cy="2364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75050</xdr:colOff>
      <xdr:row>120</xdr:row>
      <xdr:rowOff>31751</xdr:rowOff>
    </xdr:from>
    <xdr:to>
      <xdr:col>23</xdr:col>
      <xdr:colOff>124460</xdr:colOff>
      <xdr:row>121</xdr:row>
      <xdr:rowOff>281940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99EB04F1-5259-4FF7-9B24-2DE5FAAA78B3}"/>
            </a:ext>
          </a:extLst>
        </xdr:cNvPr>
        <xdr:cNvSpPr/>
      </xdr:nvSpPr>
      <xdr:spPr>
        <a:xfrm>
          <a:off x="8914250" y="21642071"/>
          <a:ext cx="3341250" cy="615949"/>
        </a:xfrm>
        <a:prstGeom prst="wedgeRoundRectCallout">
          <a:avLst>
            <a:gd name="adj1" fmla="val -14237"/>
            <a:gd name="adj2" fmla="val -197467"/>
            <a:gd name="adj3" fmla="val 16667"/>
          </a:avLst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68580" tIns="34290" rIns="68580" bIns="3429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2000" b="1">
              <a:solidFill>
                <a:srgbClr val="FFC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適正な土壌水分で</a:t>
          </a:r>
          <a:endParaRPr lang="en-US" altLang="ja-JP" sz="2000" b="1">
            <a:solidFill>
              <a:srgbClr val="FFC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lang="ja-JP" altLang="en-US" sz="2000" b="1">
              <a:solidFill>
                <a:srgbClr val="FFC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上根の伸長・活力維持を</a:t>
          </a:r>
          <a:endParaRPr lang="en-US" altLang="ja-JP" sz="2000" b="1">
            <a:solidFill>
              <a:srgbClr val="FFC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16</xdr:col>
      <xdr:colOff>325120</xdr:colOff>
      <xdr:row>119</xdr:row>
      <xdr:rowOff>35560</xdr:rowOff>
    </xdr:from>
    <xdr:to>
      <xdr:col>23</xdr:col>
      <xdr:colOff>386080</xdr:colOff>
      <xdr:row>121</xdr:row>
      <xdr:rowOff>294640</xdr:rowOff>
    </xdr:to>
    <xdr:sp macro="" textlink="" fLocksText="0">
      <xdr:nvSpPr>
        <xdr:cNvPr id="40" name="四角形: 角を丸くする 14">
          <a:extLst>
            <a:ext uri="{FF2B5EF4-FFF2-40B4-BE49-F238E27FC236}">
              <a16:creationId xmlns:a16="http://schemas.microsoft.com/office/drawing/2014/main" id="{02373C13-D6E2-4E21-88B7-44BC38241D55}"/>
            </a:ext>
          </a:extLst>
        </xdr:cNvPr>
        <xdr:cNvSpPr/>
      </xdr:nvSpPr>
      <xdr:spPr>
        <a:xfrm>
          <a:off x="9164320" y="21280120"/>
          <a:ext cx="3352800" cy="990600"/>
        </a:xfrm>
        <a:prstGeom prst="roundRect">
          <a:avLst/>
        </a:prstGeom>
        <a:noFill/>
        <a:ln w="76200">
          <a:solidFill>
            <a:srgbClr val="FFC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="horz" wrap="square" lIns="68580" tIns="34290" rIns="68580" bIns="34290" fromWordArt="0" anchor="ctr" anchorCtr="0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ja-JP" altLang="en-US" sz="1350"/>
        </a:p>
      </xdr:txBody>
    </xdr:sp>
    <xdr:clientData/>
  </xdr:twoCellAnchor>
  <xdr:twoCellAnchor editAs="oneCell">
    <xdr:from>
      <xdr:col>36</xdr:col>
      <xdr:colOff>361208</xdr:colOff>
      <xdr:row>76</xdr:row>
      <xdr:rowOff>275112</xdr:rowOff>
    </xdr:from>
    <xdr:to>
      <xdr:col>53</xdr:col>
      <xdr:colOff>46153</xdr:colOff>
      <xdr:row>86</xdr:row>
      <xdr:rowOff>275112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3CF76818-23DD-4C3D-A2BE-6BCA993EA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64153" y="12841185"/>
          <a:ext cx="9106036" cy="30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83127</xdr:colOff>
      <xdr:row>76</xdr:row>
      <xdr:rowOff>55418</xdr:rowOff>
    </xdr:from>
    <xdr:to>
      <xdr:col>35</xdr:col>
      <xdr:colOff>429491</xdr:colOff>
      <xdr:row>89</xdr:row>
      <xdr:rowOff>109785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8E50F46B-D9E9-4B7A-A30A-D21B35C4C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9854" y="12621491"/>
          <a:ext cx="10072255" cy="4016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0.3038</cdr:x>
      <cdr:y>0.88697</cdr:y>
    </cdr:from>
    <cdr:to>
      <cdr:x>0.79114</cdr:x>
      <cdr:y>0.96011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61999" y="2117724"/>
          <a:ext cx="1222375" cy="174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ja-JP" altLang="en-US" sz="1100"/>
            <a:t>植付け深さ（ｃｍ）</a:t>
          </a:r>
        </a:p>
      </cdr:txBody>
    </cdr:sp>
  </cdr:relSizeAnchor>
  <cdr:relSizeAnchor xmlns:cdr="http://schemas.openxmlformats.org/drawingml/2006/chartDrawing">
    <cdr:from>
      <cdr:x>0.02426</cdr:x>
      <cdr:y>0.15426</cdr:y>
    </cdr:from>
    <cdr:to>
      <cdr:x>0.10435</cdr:x>
      <cdr:y>0.71094</cdr:y>
    </cdr:to>
    <cdr:sp macro="" textlink="">
      <cdr:nvSpPr>
        <cdr:cNvPr id="4" name="テキスト ボックス 2"/>
        <cdr:cNvSpPr txBox="1"/>
      </cdr:nvSpPr>
      <cdr:spPr>
        <a:xfrm xmlns:a="http://schemas.openxmlformats.org/drawingml/2006/main">
          <a:off x="60841" y="368300"/>
          <a:ext cx="200889" cy="13291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="wordArtVertRtl" wrap="none" lIns="0" tIns="0" rIns="0" bIns="0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茎数（本／日</a:t>
          </a:r>
          <a:r>
            <a:rPr kumimoji="1" lang="en-US" altLang="ja-JP" sz="1100"/>
            <a:t>/</a:t>
          </a:r>
          <a:r>
            <a:rPr kumimoji="1" lang="ja-JP" altLang="en-US" sz="1100"/>
            <a:t>㎡）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0.3038</cdr:x>
      <cdr:y>0.88697</cdr:y>
    </cdr:from>
    <cdr:to>
      <cdr:x>0.79114</cdr:x>
      <cdr:y>0.96011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61999" y="2117724"/>
          <a:ext cx="1222375" cy="174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ja-JP" altLang="en-US" sz="1100"/>
            <a:t>植付け深さ（ｃｍ）</a:t>
          </a:r>
        </a:p>
      </cdr:txBody>
    </cdr:sp>
  </cdr:relSizeAnchor>
  <cdr:relSizeAnchor xmlns:cdr="http://schemas.openxmlformats.org/drawingml/2006/chartDrawing">
    <cdr:from>
      <cdr:x>0</cdr:x>
      <cdr:y>0.14096</cdr:y>
    </cdr:from>
    <cdr:to>
      <cdr:x>0.08009</cdr:x>
      <cdr:y>0.69765</cdr:y>
    </cdr:to>
    <cdr:sp macro="" textlink="">
      <cdr:nvSpPr>
        <cdr:cNvPr id="4" name="テキスト ボックス 2"/>
        <cdr:cNvSpPr txBox="1"/>
      </cdr:nvSpPr>
      <cdr:spPr>
        <a:xfrm xmlns:a="http://schemas.openxmlformats.org/drawingml/2006/main">
          <a:off x="0" y="336561"/>
          <a:ext cx="200889" cy="13291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="wordArtVertRtl" wrap="none" lIns="0" tIns="0" rIns="0" bIns="0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葉令（本／日</a:t>
          </a:r>
          <a:r>
            <a:rPr kumimoji="1" lang="en-US" altLang="ja-JP" sz="1100"/>
            <a:t>/</a:t>
          </a:r>
          <a:r>
            <a:rPr kumimoji="1" lang="ja-JP" altLang="en-US" sz="1100"/>
            <a:t>㎡）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0.01585</cdr:x>
      <cdr:y>0.02735</cdr:y>
    </cdr:from>
    <cdr:to>
      <cdr:x>0.08871</cdr:x>
      <cdr:y>0.68689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4234" y="59083"/>
          <a:ext cx="157369" cy="14246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植え付け深さ（本／㎡）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0.03068</cdr:x>
      <cdr:y>0.04601</cdr:y>
    </cdr:from>
    <cdr:to>
      <cdr:x>0.10353</cdr:x>
      <cdr:y>0.70556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261" y="99390"/>
          <a:ext cx="157369" cy="14246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none" lIns="0" tIns="0" rIns="0" bIns="0" rtlCol="0"/>
        <a:lstStyle xmlns:a="http://schemas.openxmlformats.org/drawingml/2006/main"/>
        <a:p xmlns:a="http://schemas.openxmlformats.org/drawingml/2006/main">
          <a:r>
            <a:rPr lang="ja-JP" altLang="en-US" sz="1100"/>
            <a:t>茎増加量（本／㎡／日）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0.03068</cdr:x>
      <cdr:y>0.04601</cdr:y>
    </cdr:from>
    <cdr:to>
      <cdr:x>0.10353</cdr:x>
      <cdr:y>0.70556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261" y="99390"/>
          <a:ext cx="157369" cy="14246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none" lIns="0" tIns="0" rIns="0" bIns="0" rtlCol="0"/>
        <a:lstStyle xmlns:a="http://schemas.openxmlformats.org/drawingml/2006/main"/>
        <a:p xmlns:a="http://schemas.openxmlformats.org/drawingml/2006/main">
          <a:r>
            <a:rPr lang="ja-JP" altLang="en-US" sz="1100"/>
            <a:t>茎増加量（本／㎡／日）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214"/>
  <sheetViews>
    <sheetView tabSelected="1" view="pageBreakPreview" zoomScale="55" zoomScaleNormal="75" zoomScaleSheetLayoutView="5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S98" sqref="S98"/>
    </sheetView>
  </sheetViews>
  <sheetFormatPr defaultRowHeight="14.4" outlineLevelCol="1" x14ac:dyDescent="0.2"/>
  <cols>
    <col min="1" max="1" width="3.33203125" style="1" customWidth="1"/>
    <col min="2" max="2" width="5" style="1" customWidth="1"/>
    <col min="3" max="3" width="14.77734375" style="1" customWidth="1"/>
    <col min="4" max="4" width="10.109375" style="1" customWidth="1"/>
    <col min="5" max="6" width="10.44140625" style="1" customWidth="1"/>
    <col min="7" max="7" width="10.109375" style="1" customWidth="1"/>
    <col min="8" max="10" width="7.88671875" style="1" customWidth="1"/>
    <col min="11" max="11" width="8.109375" style="1" customWidth="1" collapsed="1"/>
    <col min="12" max="24" width="7.88671875" style="1" customWidth="1"/>
    <col min="25" max="26" width="7.88671875" style="1" customWidth="1" collapsed="1"/>
    <col min="27" max="35" width="7.88671875" style="1" customWidth="1"/>
    <col min="36" max="36" width="7.88671875" style="483" customWidth="1"/>
    <col min="37" max="37" width="7.88671875" style="1" customWidth="1" collapsed="1"/>
    <col min="38" max="39" width="8.109375" style="1" customWidth="1"/>
    <col min="40" max="43" width="7.88671875" style="1" customWidth="1"/>
    <col min="44" max="46" width="8.88671875" style="1" customWidth="1"/>
    <col min="47" max="48" width="7.88671875" style="1" customWidth="1" collapsed="1"/>
    <col min="49" max="54" width="7.88671875" style="1" customWidth="1"/>
    <col min="55" max="62" width="6.33203125" style="1" customWidth="1"/>
    <col min="63" max="63" width="7.6640625" style="1" customWidth="1"/>
    <col min="64" max="67" width="10.33203125" style="1" customWidth="1"/>
    <col min="68" max="68" width="5.44140625" style="1" customWidth="1"/>
    <col min="69" max="75" width="5.21875" style="1" customWidth="1"/>
    <col min="76" max="77" width="10.109375" style="1" customWidth="1"/>
    <col min="78" max="79" width="10.33203125" style="1" customWidth="1"/>
    <col min="80" max="80" width="10.109375" style="6" customWidth="1"/>
    <col min="81" max="81" width="10.21875" style="6" customWidth="1"/>
    <col min="82" max="85" width="10.109375" style="6" customWidth="1"/>
    <col min="86" max="90" width="10.109375" style="1" customWidth="1" outlineLevel="1"/>
  </cols>
  <sheetData>
    <row r="1" spans="1:90" ht="21" x14ac:dyDescent="0.25">
      <c r="B1" s="729" t="s">
        <v>34</v>
      </c>
      <c r="AJ1" s="299"/>
    </row>
    <row r="2" spans="1:90" ht="23.4" x14ac:dyDescent="0.3">
      <c r="B2" s="403" t="s">
        <v>161</v>
      </c>
      <c r="D2" s="4"/>
      <c r="H2" s="5"/>
      <c r="M2" s="729"/>
      <c r="N2" s="729"/>
      <c r="O2" s="299"/>
      <c r="P2" s="612"/>
      <c r="Q2" s="299"/>
      <c r="R2" s="613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614"/>
      <c r="AF2" s="490"/>
      <c r="AG2" s="490"/>
      <c r="AH2" s="490"/>
      <c r="AI2" s="490"/>
      <c r="AJ2" s="490"/>
      <c r="AK2" s="490"/>
      <c r="AL2" s="299"/>
      <c r="AM2" s="299"/>
      <c r="AN2" s="299"/>
      <c r="AO2" s="299"/>
      <c r="AP2" s="490"/>
      <c r="AQ2" s="5"/>
      <c r="AR2" s="1025"/>
      <c r="AS2" s="1025"/>
      <c r="AT2" s="1025"/>
      <c r="AU2" s="1025"/>
      <c r="AV2" s="1025"/>
      <c r="AW2" s="5"/>
      <c r="BY2" s="6"/>
      <c r="BZ2" s="6"/>
      <c r="CA2" s="6"/>
      <c r="CE2" s="1"/>
      <c r="CF2" s="1"/>
      <c r="CG2" s="1"/>
      <c r="CJ2"/>
      <c r="CK2"/>
      <c r="CL2"/>
    </row>
    <row r="3" spans="1:90" ht="24" thickBot="1" x14ac:dyDescent="0.35">
      <c r="B3" s="2"/>
      <c r="E3" s="3"/>
      <c r="F3" s="3"/>
      <c r="G3" s="3"/>
      <c r="H3" s="4" t="s">
        <v>126</v>
      </c>
      <c r="K3" s="5"/>
      <c r="O3" s="299"/>
      <c r="P3" s="299"/>
      <c r="Q3" s="615"/>
      <c r="R3" s="299" t="s">
        <v>127</v>
      </c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490"/>
      <c r="AL3" s="490"/>
      <c r="AM3" s="490"/>
      <c r="AN3" s="490"/>
      <c r="AO3" s="490"/>
      <c r="AP3" s="299"/>
      <c r="AR3" s="5"/>
      <c r="AS3" s="5" t="s">
        <v>92</v>
      </c>
      <c r="AT3" s="5"/>
      <c r="AU3" s="5"/>
      <c r="AV3" s="5"/>
      <c r="AW3" s="5"/>
      <c r="AX3" s="5"/>
      <c r="AY3" s="5"/>
      <c r="AZ3" s="5"/>
    </row>
    <row r="4" spans="1:90" ht="22.5" customHeight="1" x14ac:dyDescent="0.2">
      <c r="B4" s="8"/>
      <c r="C4" s="9" t="s">
        <v>0</v>
      </c>
      <c r="D4" s="10"/>
      <c r="E4" s="944" t="s">
        <v>1</v>
      </c>
      <c r="F4" s="737" t="s">
        <v>138</v>
      </c>
      <c r="G4" s="218" t="s">
        <v>2</v>
      </c>
      <c r="H4" s="219" t="s">
        <v>3</v>
      </c>
      <c r="I4" s="218" t="s">
        <v>4</v>
      </c>
      <c r="J4" s="1003" t="s">
        <v>5</v>
      </c>
      <c r="K4" s="1004"/>
      <c r="L4" s="12" t="s">
        <v>6</v>
      </c>
      <c r="M4" s="12"/>
      <c r="N4" s="12"/>
      <c r="O4" s="491"/>
      <c r="P4" s="581"/>
      <c r="Q4" s="616"/>
      <c r="R4" s="491" t="s">
        <v>7</v>
      </c>
      <c r="S4" s="491"/>
      <c r="T4" s="491"/>
      <c r="U4" s="491"/>
      <c r="V4" s="491"/>
      <c r="W4" s="581"/>
      <c r="X4" s="1019" t="s">
        <v>53</v>
      </c>
      <c r="Y4" s="491" t="s">
        <v>8</v>
      </c>
      <c r="Z4" s="491"/>
      <c r="AA4" s="491"/>
      <c r="AB4" s="491"/>
      <c r="AC4" s="491"/>
      <c r="AD4" s="609"/>
      <c r="AE4" s="491" t="s">
        <v>9</v>
      </c>
      <c r="AF4" s="491"/>
      <c r="AG4" s="491"/>
      <c r="AH4" s="491"/>
      <c r="AI4" s="491"/>
      <c r="AJ4" s="491"/>
      <c r="AK4" s="571"/>
      <c r="AL4" s="964" t="s">
        <v>162</v>
      </c>
      <c r="AM4" s="964"/>
      <c r="AN4" s="964"/>
      <c r="AO4" s="964"/>
      <c r="AP4" s="965"/>
      <c r="AQ4" s="297" t="s">
        <v>133</v>
      </c>
      <c r="AR4" s="950" t="s">
        <v>35</v>
      </c>
      <c r="AS4" s="976" t="s">
        <v>11</v>
      </c>
      <c r="AT4" s="955" t="s">
        <v>12</v>
      </c>
      <c r="AU4" s="958" t="s">
        <v>36</v>
      </c>
      <c r="AV4" s="961" t="s">
        <v>37</v>
      </c>
      <c r="AW4" s="994" t="s">
        <v>13</v>
      </c>
      <c r="AX4" s="995"/>
      <c r="AY4" s="995"/>
      <c r="AZ4" s="995"/>
      <c r="BA4" s="995"/>
      <c r="BB4" s="996"/>
      <c r="BC4" s="166"/>
      <c r="BD4" s="966" t="s">
        <v>88</v>
      </c>
      <c r="BE4" s="967"/>
      <c r="BF4" s="967"/>
      <c r="BG4" s="967"/>
      <c r="BH4" s="967"/>
      <c r="BI4" s="967"/>
      <c r="BJ4" s="968"/>
      <c r="BK4" s="639"/>
      <c r="BL4" s="639"/>
      <c r="BM4" s="639"/>
      <c r="BN4" s="639"/>
      <c r="BO4" s="639"/>
      <c r="BP4" s="639"/>
      <c r="BQ4" s="639"/>
      <c r="BR4" s="466"/>
      <c r="BS4" s="466"/>
      <c r="BT4" s="466"/>
      <c r="BU4" s="466"/>
      <c r="BV4" s="466"/>
      <c r="BW4" s="466"/>
      <c r="BX4" s="466"/>
      <c r="BY4" s="466"/>
      <c r="BZ4" s="466"/>
      <c r="CA4" s="466"/>
      <c r="CB4" s="466"/>
      <c r="CC4" s="466"/>
      <c r="CD4" s="466"/>
      <c r="CE4" s="466"/>
      <c r="CF4" s="466"/>
      <c r="CG4" s="466"/>
      <c r="CH4"/>
      <c r="CI4"/>
      <c r="CJ4"/>
      <c r="CK4"/>
      <c r="CL4"/>
    </row>
    <row r="5" spans="1:90" ht="28.5" customHeight="1" x14ac:dyDescent="0.2">
      <c r="B5" s="215"/>
      <c r="C5" s="216"/>
      <c r="D5" s="217"/>
      <c r="E5" s="945"/>
      <c r="F5" s="738" t="s">
        <v>139</v>
      </c>
      <c r="G5" s="230" t="s">
        <v>14</v>
      </c>
      <c r="H5" s="231" t="s">
        <v>15</v>
      </c>
      <c r="I5" s="230" t="s">
        <v>16</v>
      </c>
      <c r="J5" s="251" t="s">
        <v>58</v>
      </c>
      <c r="K5" s="286" t="s">
        <v>61</v>
      </c>
      <c r="L5" s="717" t="s">
        <v>62</v>
      </c>
      <c r="M5" s="226" t="s">
        <v>150</v>
      </c>
      <c r="N5" s="534"/>
      <c r="O5" s="911" t="s">
        <v>64</v>
      </c>
      <c r="P5" s="610" t="s">
        <v>66</v>
      </c>
      <c r="Q5" s="617" t="s">
        <v>95</v>
      </c>
      <c r="R5" s="1014" t="s">
        <v>17</v>
      </c>
      <c r="S5" s="718" t="s">
        <v>62</v>
      </c>
      <c r="T5" s="492" t="s">
        <v>150</v>
      </c>
      <c r="U5" s="911"/>
      <c r="V5" s="911" t="s">
        <v>64</v>
      </c>
      <c r="W5" s="1017" t="s">
        <v>18</v>
      </c>
      <c r="X5" s="1020"/>
      <c r="Y5" s="1014" t="s">
        <v>17</v>
      </c>
      <c r="Z5" s="718" t="s">
        <v>62</v>
      </c>
      <c r="AA5" s="492" t="s">
        <v>150</v>
      </c>
      <c r="AB5" s="911"/>
      <c r="AC5" s="911" t="s">
        <v>64</v>
      </c>
      <c r="AD5" s="1012" t="s">
        <v>19</v>
      </c>
      <c r="AE5" s="1014" t="s">
        <v>17</v>
      </c>
      <c r="AF5" s="718" t="s">
        <v>62</v>
      </c>
      <c r="AG5" s="492" t="s">
        <v>150</v>
      </c>
      <c r="AH5" s="911"/>
      <c r="AI5" s="911"/>
      <c r="AJ5" s="911" t="s">
        <v>64</v>
      </c>
      <c r="AK5" s="574" t="s">
        <v>66</v>
      </c>
      <c r="AL5" s="492" t="s">
        <v>151</v>
      </c>
      <c r="AM5" s="911"/>
      <c r="AN5" s="911" t="s">
        <v>64</v>
      </c>
      <c r="AO5" s="610" t="s">
        <v>100</v>
      </c>
      <c r="AP5" s="574" t="s">
        <v>66</v>
      </c>
      <c r="AQ5" s="596" t="s">
        <v>134</v>
      </c>
      <c r="AR5" s="951"/>
      <c r="AS5" s="977"/>
      <c r="AT5" s="956"/>
      <c r="AU5" s="959"/>
      <c r="AV5" s="962"/>
      <c r="AW5" s="997"/>
      <c r="AX5" s="998"/>
      <c r="AY5" s="998"/>
      <c r="AZ5" s="998"/>
      <c r="BA5" s="998"/>
      <c r="BB5" s="999"/>
      <c r="BC5" s="166" t="s">
        <v>97</v>
      </c>
      <c r="BD5" s="604" t="s">
        <v>62</v>
      </c>
      <c r="BE5" s="226" t="s">
        <v>63</v>
      </c>
      <c r="BF5" s="226"/>
      <c r="BG5" s="226" t="s">
        <v>64</v>
      </c>
      <c r="BH5" s="226"/>
      <c r="BI5" s="226" t="s">
        <v>65</v>
      </c>
      <c r="BJ5" s="227" t="s">
        <v>66</v>
      </c>
      <c r="BK5" s="643" t="s">
        <v>93</v>
      </c>
      <c r="BL5" s="643" t="s">
        <v>94</v>
      </c>
      <c r="BM5" s="643" t="s">
        <v>117</v>
      </c>
      <c r="BN5" s="643" t="s">
        <v>118</v>
      </c>
      <c r="BO5" s="639"/>
      <c r="BP5" s="639"/>
      <c r="BQ5" s="639"/>
      <c r="BR5" s="466"/>
      <c r="BS5" s="466"/>
      <c r="BT5" s="1010" t="s">
        <v>81</v>
      </c>
      <c r="BU5" s="1010"/>
      <c r="BV5" s="1011" t="s">
        <v>82</v>
      </c>
      <c r="BW5" s="1011"/>
      <c r="BX5" s="466"/>
      <c r="BY5" s="466"/>
      <c r="BZ5" s="466"/>
      <c r="CA5" s="466"/>
      <c r="CB5" s="466"/>
      <c r="CC5" s="466"/>
      <c r="CD5" s="466"/>
      <c r="CE5" s="466"/>
      <c r="CF5" s="466"/>
      <c r="CG5" s="466"/>
      <c r="CH5"/>
      <c r="CI5"/>
      <c r="CJ5"/>
      <c r="CK5"/>
      <c r="CL5"/>
    </row>
    <row r="6" spans="1:90" ht="22.5" customHeight="1" thickBot="1" x14ac:dyDescent="0.25">
      <c r="B6" s="15"/>
      <c r="C6" s="16"/>
      <c r="D6" s="16"/>
      <c r="E6" s="222" t="s">
        <v>54</v>
      </c>
      <c r="F6" s="739" t="s">
        <v>140</v>
      </c>
      <c r="G6" s="223" t="s">
        <v>55</v>
      </c>
      <c r="H6" s="224" t="s">
        <v>56</v>
      </c>
      <c r="I6" s="223" t="s">
        <v>57</v>
      </c>
      <c r="J6" s="252" t="s">
        <v>59</v>
      </c>
      <c r="K6" s="223" t="s">
        <v>60</v>
      </c>
      <c r="L6" s="228">
        <v>45071</v>
      </c>
      <c r="M6" s="229">
        <v>45081</v>
      </c>
      <c r="N6" s="229">
        <v>45111</v>
      </c>
      <c r="O6" s="493">
        <v>45116</v>
      </c>
      <c r="P6" s="575">
        <v>44784</v>
      </c>
      <c r="Q6" s="908" t="s">
        <v>96</v>
      </c>
      <c r="R6" s="1015"/>
      <c r="S6" s="576">
        <f>$L6</f>
        <v>45071</v>
      </c>
      <c r="T6" s="493">
        <f>$M6</f>
        <v>45081</v>
      </c>
      <c r="U6" s="493">
        <f>$N$6</f>
        <v>45111</v>
      </c>
      <c r="V6" s="493">
        <f>$O6</f>
        <v>45116</v>
      </c>
      <c r="W6" s="1018"/>
      <c r="X6" s="1021"/>
      <c r="Y6" s="1015"/>
      <c r="Z6" s="576">
        <f>$L6</f>
        <v>45071</v>
      </c>
      <c r="AA6" s="493">
        <f>$M6</f>
        <v>45081</v>
      </c>
      <c r="AB6" s="493">
        <f>$N$6</f>
        <v>45111</v>
      </c>
      <c r="AC6" s="493">
        <f>O6</f>
        <v>45116</v>
      </c>
      <c r="AD6" s="1013"/>
      <c r="AE6" s="1015"/>
      <c r="AF6" s="576">
        <f>$L6</f>
        <v>45071</v>
      </c>
      <c r="AG6" s="493">
        <f>$M6</f>
        <v>45081</v>
      </c>
      <c r="AH6" s="493">
        <v>45093</v>
      </c>
      <c r="AI6" s="493">
        <f>$N$6</f>
        <v>45111</v>
      </c>
      <c r="AJ6" s="493">
        <f>$O6</f>
        <v>45116</v>
      </c>
      <c r="AK6" s="577">
        <f>$P6</f>
        <v>44784</v>
      </c>
      <c r="AL6" s="493">
        <f>$M6</f>
        <v>45081</v>
      </c>
      <c r="AM6" s="493">
        <v>45111</v>
      </c>
      <c r="AN6" s="493">
        <f>$O6</f>
        <v>45116</v>
      </c>
      <c r="AO6" s="575">
        <v>45130</v>
      </c>
      <c r="AP6" s="588">
        <f>$P6</f>
        <v>44784</v>
      </c>
      <c r="AQ6" s="592">
        <v>45116</v>
      </c>
      <c r="AR6" s="1008"/>
      <c r="AS6" s="1007"/>
      <c r="AT6" s="957"/>
      <c r="AU6" s="960"/>
      <c r="AV6" s="963"/>
      <c r="AW6" s="526" t="s">
        <v>20</v>
      </c>
      <c r="AX6" s="476" t="s">
        <v>21</v>
      </c>
      <c r="AY6" s="476" t="s">
        <v>22</v>
      </c>
      <c r="AZ6" s="476" t="s">
        <v>23</v>
      </c>
      <c r="BA6" s="527" t="s">
        <v>24</v>
      </c>
      <c r="BB6" s="477" t="s">
        <v>121</v>
      </c>
      <c r="BC6" s="166"/>
      <c r="BD6" s="17">
        <v>43242</v>
      </c>
      <c r="BE6" s="229">
        <v>43997</v>
      </c>
      <c r="BF6" s="229">
        <v>44746</v>
      </c>
      <c r="BG6" s="229">
        <v>43289</v>
      </c>
      <c r="BH6" s="229" t="s">
        <v>116</v>
      </c>
      <c r="BI6" s="229">
        <v>44038</v>
      </c>
      <c r="BJ6" s="18"/>
      <c r="BK6" s="647">
        <v>43339</v>
      </c>
      <c r="BL6" s="639"/>
      <c r="BM6" s="639"/>
      <c r="BN6" s="639"/>
      <c r="BO6" s="639"/>
      <c r="BP6" s="648" t="s">
        <v>76</v>
      </c>
      <c r="BQ6" s="649" t="s">
        <v>78</v>
      </c>
      <c r="BR6" s="649" t="s">
        <v>79</v>
      </c>
      <c r="BS6" s="649" t="s">
        <v>80</v>
      </c>
      <c r="BT6" s="648" t="s">
        <v>75</v>
      </c>
      <c r="BU6" s="650" t="s">
        <v>74</v>
      </c>
      <c r="BV6" s="648" t="s">
        <v>75</v>
      </c>
      <c r="BW6" s="648" t="s">
        <v>74</v>
      </c>
      <c r="BX6" s="466"/>
      <c r="BY6" s="466"/>
      <c r="BZ6" s="466"/>
      <c r="CA6" s="466"/>
      <c r="CB6" s="466"/>
      <c r="CC6" s="466"/>
      <c r="CD6" s="466"/>
      <c r="CE6" s="466"/>
      <c r="CF6" s="466"/>
      <c r="CG6" s="466"/>
      <c r="CH6"/>
      <c r="CI6"/>
      <c r="CJ6"/>
      <c r="CK6"/>
      <c r="CL6"/>
    </row>
    <row r="7" spans="1:90" ht="22.5" customHeight="1" thickTop="1" x14ac:dyDescent="0.2">
      <c r="A7" s="19"/>
      <c r="B7" s="1026" t="s">
        <v>84</v>
      </c>
      <c r="C7" s="398" t="s">
        <v>104</v>
      </c>
      <c r="D7" s="399" t="s">
        <v>40</v>
      </c>
      <c r="E7" s="172">
        <v>45058</v>
      </c>
      <c r="F7" s="766"/>
      <c r="G7" s="162">
        <v>21.097046413502106</v>
      </c>
      <c r="H7" s="164">
        <v>3.8</v>
      </c>
      <c r="I7" s="20">
        <v>3.9</v>
      </c>
      <c r="J7" s="38">
        <v>15.4</v>
      </c>
      <c r="K7" s="29">
        <v>2.7</v>
      </c>
      <c r="L7" s="24">
        <v>25.9</v>
      </c>
      <c r="M7" s="25">
        <v>32.65</v>
      </c>
      <c r="N7" s="25">
        <v>70.2</v>
      </c>
      <c r="O7" s="454">
        <v>76.5</v>
      </c>
      <c r="P7" s="455"/>
      <c r="Q7" s="447"/>
      <c r="R7" s="618">
        <v>3.66</v>
      </c>
      <c r="S7" s="250">
        <v>4.5999999999999996</v>
      </c>
      <c r="T7" s="454">
        <v>10.6</v>
      </c>
      <c r="U7" s="454">
        <v>26.7</v>
      </c>
      <c r="V7" s="454">
        <v>19.100000000000001</v>
      </c>
      <c r="W7" s="470"/>
      <c r="X7" s="456">
        <f t="shared" ref="X7:X13" si="0">+G7</f>
        <v>21.097046413502106</v>
      </c>
      <c r="Y7" s="458">
        <f t="shared" ref="Y7:AD13" si="1">IF(R7="","",+R7*$X7)</f>
        <v>77.215189873417714</v>
      </c>
      <c r="Z7" s="459">
        <f t="shared" si="1"/>
        <v>97.046413502109687</v>
      </c>
      <c r="AA7" s="619">
        <f t="shared" si="1"/>
        <v>223.62869198312231</v>
      </c>
      <c r="AB7" s="619">
        <f t="shared" si="1"/>
        <v>563.29113924050625</v>
      </c>
      <c r="AC7" s="619">
        <f t="shared" si="1"/>
        <v>402.95358649789023</v>
      </c>
      <c r="AD7" s="471" t="str">
        <f t="shared" si="1"/>
        <v/>
      </c>
      <c r="AE7" s="391">
        <f t="shared" ref="AE7:AE13" si="2">K7</f>
        <v>2.7</v>
      </c>
      <c r="AF7" s="250">
        <v>4.78</v>
      </c>
      <c r="AG7" s="454">
        <v>6.75</v>
      </c>
      <c r="AH7" s="454">
        <v>9.4</v>
      </c>
      <c r="AI7" s="454">
        <v>11.9</v>
      </c>
      <c r="AJ7" s="454">
        <v>12.41</v>
      </c>
      <c r="AK7" s="453"/>
      <c r="AL7" s="454">
        <v>4.3</v>
      </c>
      <c r="AM7" s="454">
        <v>4.3</v>
      </c>
      <c r="AN7" s="454">
        <v>3.9</v>
      </c>
      <c r="AO7" s="455"/>
      <c r="AP7" s="453"/>
      <c r="AQ7" s="27">
        <v>3</v>
      </c>
      <c r="AR7" s="188">
        <v>45116</v>
      </c>
      <c r="AS7" s="187"/>
      <c r="AT7" s="187"/>
      <c r="AU7" s="31">
        <f t="shared" ref="AU7:AV13" si="3">AS7-AR7</f>
        <v>-45116</v>
      </c>
      <c r="AV7" s="368">
        <f t="shared" si="3"/>
        <v>0</v>
      </c>
      <c r="AW7" s="809"/>
      <c r="AX7" s="810"/>
      <c r="AY7" s="810"/>
      <c r="AZ7" s="810"/>
      <c r="BA7" s="811"/>
      <c r="BB7" s="927">
        <f t="shared" ref="BB7:BB11" si="4">AX7*0.25+AY7*0.5+AZ7*0.75+BA7</f>
        <v>0</v>
      </c>
      <c r="BC7" s="371">
        <v>35.200000000000003</v>
      </c>
      <c r="BD7" s="799"/>
      <c r="BE7" s="409"/>
      <c r="BF7" s="805"/>
      <c r="BG7" s="409"/>
      <c r="BH7" s="409"/>
      <c r="BI7" s="409">
        <v>32.700000000000003</v>
      </c>
      <c r="BJ7" s="409">
        <v>35.200000000000003</v>
      </c>
      <c r="BK7" s="639"/>
      <c r="BL7" s="651"/>
      <c r="BM7" s="651">
        <v>32</v>
      </c>
      <c r="BN7" s="651">
        <v>100</v>
      </c>
      <c r="BO7" s="639">
        <v>118</v>
      </c>
      <c r="BP7" s="652">
        <f t="shared" ref="BP7:BP13" si="5">+I7</f>
        <v>3.9</v>
      </c>
      <c r="BQ7" s="653">
        <f>+E7</f>
        <v>45058</v>
      </c>
      <c r="BR7" s="653">
        <v>42883</v>
      </c>
      <c r="BS7" s="654">
        <f>+BR7-BQ7</f>
        <v>-2175</v>
      </c>
      <c r="BT7" s="652">
        <f>+Z7-Y7</f>
        <v>19.831223628691973</v>
      </c>
      <c r="BU7" s="655">
        <f t="shared" ref="BU7:BU12" si="6">+BT7/BS7</f>
        <v>-9.1178039672146997E-3</v>
      </c>
      <c r="BV7" s="656">
        <f t="shared" ref="BV7:BV13" si="7">+AF7-AE7</f>
        <v>2.08</v>
      </c>
      <c r="BW7" s="466">
        <f t="shared" ref="BW7:BW12" si="8">+BV7/BS7</f>
        <v>-9.5632183908045984E-4</v>
      </c>
      <c r="BX7" s="466"/>
      <c r="BY7" s="466"/>
      <c r="BZ7" s="466"/>
      <c r="CA7" s="466"/>
      <c r="CB7" s="466"/>
      <c r="CC7" s="466"/>
      <c r="CD7" s="466"/>
      <c r="CE7" s="466"/>
      <c r="CF7" s="466"/>
      <c r="CG7" s="466"/>
      <c r="CH7"/>
      <c r="CI7"/>
      <c r="CJ7"/>
      <c r="CK7"/>
      <c r="CL7"/>
    </row>
    <row r="8" spans="1:90" ht="22.5" customHeight="1" x14ac:dyDescent="0.2">
      <c r="A8" s="19"/>
      <c r="B8" s="1027"/>
      <c r="C8" s="400" t="s">
        <v>105</v>
      </c>
      <c r="D8" s="401" t="s">
        <v>40</v>
      </c>
      <c r="E8" s="172">
        <v>45059</v>
      </c>
      <c r="F8" s="936"/>
      <c r="G8" s="161">
        <v>20.833333333333332</v>
      </c>
      <c r="H8" s="150">
        <v>4.7</v>
      </c>
      <c r="I8" s="34">
        <v>4.0999999999999996</v>
      </c>
      <c r="J8" s="38">
        <v>17</v>
      </c>
      <c r="K8" s="29">
        <v>2.1</v>
      </c>
      <c r="L8" s="24">
        <v>21.4</v>
      </c>
      <c r="M8" s="25">
        <v>24.866666666666667</v>
      </c>
      <c r="N8" s="25"/>
      <c r="O8" s="454">
        <v>68.599999999999994</v>
      </c>
      <c r="P8" s="455"/>
      <c r="Q8" s="455"/>
      <c r="R8" s="620">
        <v>4.58</v>
      </c>
      <c r="S8" s="250">
        <v>4.4000000000000004</v>
      </c>
      <c r="T8" s="454">
        <v>7.7333333333333334</v>
      </c>
      <c r="U8" s="454"/>
      <c r="V8" s="454">
        <v>22.4</v>
      </c>
      <c r="W8" s="470"/>
      <c r="X8" s="456">
        <f t="shared" si="0"/>
        <v>20.833333333333332</v>
      </c>
      <c r="Y8" s="458">
        <f t="shared" si="1"/>
        <v>95.416666666666657</v>
      </c>
      <c r="Z8" s="459">
        <f t="shared" si="1"/>
        <v>91.666666666666671</v>
      </c>
      <c r="AA8" s="619">
        <f t="shared" si="1"/>
        <v>161.11111111111111</v>
      </c>
      <c r="AB8" s="619" t="str">
        <f t="shared" si="1"/>
        <v/>
      </c>
      <c r="AC8" s="619">
        <f t="shared" si="1"/>
        <v>466.66666666666663</v>
      </c>
      <c r="AD8" s="471" t="str">
        <f t="shared" si="1"/>
        <v/>
      </c>
      <c r="AE8" s="456">
        <f t="shared" si="2"/>
        <v>2.1</v>
      </c>
      <c r="AF8" s="250">
        <v>4.6399999999999997</v>
      </c>
      <c r="AG8" s="454">
        <v>6.1333333333333337</v>
      </c>
      <c r="AH8" s="454">
        <v>8.9</v>
      </c>
      <c r="AI8" s="454">
        <v>11.5</v>
      </c>
      <c r="AJ8" s="454">
        <v>11.82</v>
      </c>
      <c r="AK8" s="453"/>
      <c r="AL8" s="454">
        <v>4.3</v>
      </c>
      <c r="AM8" s="454">
        <v>4.2</v>
      </c>
      <c r="AN8" s="454">
        <v>3.8</v>
      </c>
      <c r="AO8" s="455"/>
      <c r="AP8" s="453"/>
      <c r="AQ8" s="27">
        <v>0.8</v>
      </c>
      <c r="AR8" s="188">
        <v>45120</v>
      </c>
      <c r="AS8" s="807"/>
      <c r="AT8" s="188"/>
      <c r="AU8" s="31">
        <f t="shared" si="3"/>
        <v>-45120</v>
      </c>
      <c r="AV8" s="368">
        <f t="shared" si="3"/>
        <v>0</v>
      </c>
      <c r="AW8" s="812"/>
      <c r="AX8" s="813"/>
      <c r="AY8" s="813"/>
      <c r="AZ8" s="813"/>
      <c r="BA8" s="814"/>
      <c r="BB8" s="928">
        <f t="shared" si="4"/>
        <v>0</v>
      </c>
      <c r="BC8" s="371"/>
      <c r="BD8" s="800"/>
      <c r="BE8" s="409"/>
      <c r="BF8" s="409"/>
      <c r="BG8" s="409"/>
      <c r="BH8" s="409"/>
      <c r="BI8" s="409" t="s">
        <v>154</v>
      </c>
      <c r="BJ8" s="409"/>
      <c r="BK8" s="639"/>
      <c r="BL8" s="639"/>
      <c r="BM8" s="639">
        <v>1</v>
      </c>
      <c r="BN8" s="657"/>
      <c r="BO8" s="639"/>
      <c r="BP8" s="658">
        <f t="shared" si="5"/>
        <v>4.0999999999999996</v>
      </c>
      <c r="BQ8" s="653">
        <f>+E8</f>
        <v>45059</v>
      </c>
      <c r="BR8" s="653">
        <v>42883</v>
      </c>
      <c r="BS8" s="659">
        <f t="shared" ref="BS8:BS12" si="9">+BR8-BQ8</f>
        <v>-2176</v>
      </c>
      <c r="BT8" s="652">
        <f>+Z8-Y8</f>
        <v>-3.7499999999999858</v>
      </c>
      <c r="BU8" s="466">
        <f t="shared" si="6"/>
        <v>1.7233455882352876E-3</v>
      </c>
      <c r="BV8" s="656">
        <f t="shared" si="7"/>
        <v>2.5399999999999996</v>
      </c>
      <c r="BW8" s="466">
        <f t="shared" si="8"/>
        <v>-1.1672794117647057E-3</v>
      </c>
      <c r="BX8" s="466"/>
      <c r="BY8" s="466"/>
      <c r="BZ8" s="466"/>
      <c r="CA8" s="466"/>
      <c r="CB8" s="466"/>
      <c r="CC8" s="466"/>
      <c r="CD8" s="466"/>
      <c r="CE8" s="466"/>
      <c r="CF8" s="466"/>
      <c r="CG8" s="466"/>
      <c r="CH8"/>
      <c r="CI8"/>
      <c r="CJ8"/>
      <c r="CK8"/>
      <c r="CL8"/>
    </row>
    <row r="9" spans="1:90" ht="22.5" customHeight="1" x14ac:dyDescent="0.2">
      <c r="A9" s="19"/>
      <c r="B9" s="1027"/>
      <c r="C9" s="400" t="s">
        <v>106</v>
      </c>
      <c r="D9" s="401" t="s">
        <v>40</v>
      </c>
      <c r="E9" s="172">
        <v>45056</v>
      </c>
      <c r="F9" s="936">
        <v>2</v>
      </c>
      <c r="G9" s="161">
        <v>16.420361247947454</v>
      </c>
      <c r="H9" s="150">
        <v>3.3</v>
      </c>
      <c r="I9" s="34">
        <v>3.7</v>
      </c>
      <c r="J9" s="38">
        <v>15.8</v>
      </c>
      <c r="K9" s="29">
        <v>2.8</v>
      </c>
      <c r="L9" s="37">
        <v>27.8</v>
      </c>
      <c r="M9" s="25">
        <v>30.85</v>
      </c>
      <c r="N9" s="25"/>
      <c r="O9" s="25">
        <v>70.165000000000006</v>
      </c>
      <c r="P9" s="26"/>
      <c r="Q9" s="26"/>
      <c r="R9" s="150">
        <v>3.33</v>
      </c>
      <c r="S9" s="24">
        <v>5.2</v>
      </c>
      <c r="T9" s="25">
        <v>6.1</v>
      </c>
      <c r="U9" s="25"/>
      <c r="V9" s="25">
        <v>15.3</v>
      </c>
      <c r="W9" s="913"/>
      <c r="X9" s="456">
        <f t="shared" si="0"/>
        <v>16.420361247947454</v>
      </c>
      <c r="Y9" s="458">
        <f t="shared" si="1"/>
        <v>54.679802955665025</v>
      </c>
      <c r="Z9" s="459">
        <f t="shared" si="1"/>
        <v>85.385878489326771</v>
      </c>
      <c r="AA9" s="619">
        <f t="shared" si="1"/>
        <v>100.16420361247947</v>
      </c>
      <c r="AB9" s="619" t="str">
        <f t="shared" si="1"/>
        <v/>
      </c>
      <c r="AC9" s="619">
        <f t="shared" si="1"/>
        <v>251.23152709359607</v>
      </c>
      <c r="AD9" s="471" t="str">
        <f t="shared" si="1"/>
        <v/>
      </c>
      <c r="AE9" s="456">
        <f t="shared" si="2"/>
        <v>2.8</v>
      </c>
      <c r="AF9" s="250">
        <v>4.82</v>
      </c>
      <c r="AG9" s="454">
        <v>5.98</v>
      </c>
      <c r="AH9" s="454">
        <v>8.5</v>
      </c>
      <c r="AI9" s="454">
        <v>10.9</v>
      </c>
      <c r="AJ9" s="454">
        <v>11.4</v>
      </c>
      <c r="AK9" s="453"/>
      <c r="AL9" s="454"/>
      <c r="AM9" s="454">
        <v>4</v>
      </c>
      <c r="AN9" s="454">
        <v>3.8</v>
      </c>
      <c r="AO9" s="455"/>
      <c r="AP9" s="453"/>
      <c r="AQ9" s="27">
        <v>1.8</v>
      </c>
      <c r="AR9" s="188">
        <v>45117</v>
      </c>
      <c r="AS9" s="188"/>
      <c r="AT9" s="188"/>
      <c r="AU9" s="31">
        <f t="shared" si="3"/>
        <v>-45117</v>
      </c>
      <c r="AV9" s="368">
        <f t="shared" si="3"/>
        <v>0</v>
      </c>
      <c r="AW9" s="812"/>
      <c r="AX9" s="813"/>
      <c r="AY9" s="813"/>
      <c r="AZ9" s="813"/>
      <c r="BA9" s="814"/>
      <c r="BB9" s="928">
        <f t="shared" si="4"/>
        <v>0</v>
      </c>
      <c r="BC9" s="371"/>
      <c r="BD9" s="800"/>
      <c r="BE9" s="409"/>
      <c r="BF9" s="409"/>
      <c r="BG9" s="409"/>
      <c r="BH9" s="409"/>
      <c r="BI9" s="409" t="s">
        <v>154</v>
      </c>
      <c r="BJ9" s="409"/>
      <c r="BK9" s="651"/>
      <c r="BL9" s="639"/>
      <c r="BM9" s="639">
        <v>8</v>
      </c>
      <c r="BN9" s="657"/>
      <c r="BO9" s="639"/>
      <c r="BP9" s="658">
        <f t="shared" si="5"/>
        <v>3.7</v>
      </c>
      <c r="BQ9" s="653">
        <f>+E9</f>
        <v>45056</v>
      </c>
      <c r="BR9" s="653">
        <v>42883</v>
      </c>
      <c r="BS9" s="659">
        <f t="shared" si="9"/>
        <v>-2173</v>
      </c>
      <c r="BT9" s="652">
        <f>+Z9-Y9</f>
        <v>30.706075533661746</v>
      </c>
      <c r="BU9" s="466">
        <f t="shared" si="6"/>
        <v>-1.4130729651938217E-2</v>
      </c>
      <c r="BV9" s="656">
        <f t="shared" si="7"/>
        <v>2.0200000000000005</v>
      </c>
      <c r="BW9" s="466">
        <f t="shared" si="8"/>
        <v>-9.2959042797975168E-4</v>
      </c>
      <c r="BX9" s="466"/>
      <c r="BY9" s="466"/>
      <c r="BZ9" s="466"/>
      <c r="CA9" s="466"/>
      <c r="CB9" s="466"/>
      <c r="CC9" s="466"/>
      <c r="CD9" s="466"/>
      <c r="CE9" s="466"/>
      <c r="CF9" s="466"/>
      <c r="CG9" s="466"/>
      <c r="CH9"/>
      <c r="CI9"/>
      <c r="CJ9"/>
      <c r="CK9"/>
      <c r="CL9"/>
    </row>
    <row r="10" spans="1:90" ht="22.5" customHeight="1" x14ac:dyDescent="0.2">
      <c r="A10" s="19"/>
      <c r="B10" s="1027"/>
      <c r="C10" s="400" t="s">
        <v>128</v>
      </c>
      <c r="D10" s="401" t="s">
        <v>77</v>
      </c>
      <c r="E10" s="172">
        <v>45059</v>
      </c>
      <c r="F10" s="766">
        <v>6.3</v>
      </c>
      <c r="G10" s="161">
        <v>18.726591760299627</v>
      </c>
      <c r="H10" s="150">
        <v>4.0999999999999996</v>
      </c>
      <c r="I10" s="34">
        <v>3.1</v>
      </c>
      <c r="J10" s="38">
        <v>12.8</v>
      </c>
      <c r="K10" s="21">
        <v>2.5</v>
      </c>
      <c r="L10" s="24">
        <v>16.8</v>
      </c>
      <c r="M10" s="25">
        <v>22.6</v>
      </c>
      <c r="N10" s="25">
        <v>64.5</v>
      </c>
      <c r="O10" s="25">
        <v>72.400000000000006</v>
      </c>
      <c r="P10" s="26"/>
      <c r="Q10" s="26"/>
      <c r="R10" s="150">
        <v>4.16</v>
      </c>
      <c r="S10" s="24">
        <v>4.5999999999999996</v>
      </c>
      <c r="T10" s="25">
        <v>8.5</v>
      </c>
      <c r="U10" s="25">
        <v>18.8</v>
      </c>
      <c r="V10" s="25">
        <v>16.100000000000001</v>
      </c>
      <c r="W10" s="28"/>
      <c r="X10" s="456">
        <f t="shared" si="0"/>
        <v>18.726591760299627</v>
      </c>
      <c r="Y10" s="458">
        <f t="shared" si="1"/>
        <v>77.902621722846447</v>
      </c>
      <c r="Z10" s="459">
        <f t="shared" si="1"/>
        <v>86.142322097378283</v>
      </c>
      <c r="AA10" s="619">
        <f t="shared" si="1"/>
        <v>159.17602996254683</v>
      </c>
      <c r="AB10" s="619">
        <f t="shared" si="1"/>
        <v>352.05992509363301</v>
      </c>
      <c r="AC10" s="619">
        <f t="shared" si="1"/>
        <v>301.498127340824</v>
      </c>
      <c r="AD10" s="471" t="str">
        <f t="shared" si="1"/>
        <v/>
      </c>
      <c r="AE10" s="621">
        <f t="shared" si="2"/>
        <v>2.5</v>
      </c>
      <c r="AF10" s="250">
        <v>4.34</v>
      </c>
      <c r="AG10" s="454">
        <v>6.28</v>
      </c>
      <c r="AH10" s="454">
        <v>8.9</v>
      </c>
      <c r="AI10" s="454">
        <v>11.58</v>
      </c>
      <c r="AJ10" s="454">
        <v>12.1</v>
      </c>
      <c r="AK10" s="453"/>
      <c r="AL10" s="454">
        <v>4.5</v>
      </c>
      <c r="AM10" s="454">
        <v>4.2</v>
      </c>
      <c r="AN10" s="454">
        <v>4</v>
      </c>
      <c r="AO10" s="455"/>
      <c r="AP10" s="453"/>
      <c r="AQ10" s="27">
        <v>2</v>
      </c>
      <c r="AR10" s="187">
        <v>45117</v>
      </c>
      <c r="AS10" s="187"/>
      <c r="AT10" s="187"/>
      <c r="AU10" s="31">
        <f t="shared" si="3"/>
        <v>-45117</v>
      </c>
      <c r="AV10" s="368">
        <f t="shared" si="3"/>
        <v>0</v>
      </c>
      <c r="AW10" s="812"/>
      <c r="AX10" s="813"/>
      <c r="AY10" s="813"/>
      <c r="AZ10" s="813"/>
      <c r="BA10" s="814"/>
      <c r="BB10" s="928">
        <f t="shared" si="4"/>
        <v>0</v>
      </c>
      <c r="BC10" s="371"/>
      <c r="BD10" s="800"/>
      <c r="BE10" s="409"/>
      <c r="BF10" s="409"/>
      <c r="BG10" s="409"/>
      <c r="BH10" s="409"/>
      <c r="BI10" s="804" t="s">
        <v>154</v>
      </c>
      <c r="BJ10" s="409"/>
      <c r="BK10" s="651"/>
      <c r="BL10" s="639"/>
      <c r="BM10" s="651">
        <v>21</v>
      </c>
      <c r="BN10" s="657"/>
      <c r="BO10" s="639"/>
      <c r="BP10" s="658">
        <f t="shared" si="5"/>
        <v>3.1</v>
      </c>
      <c r="BQ10" s="653">
        <f>+E10</f>
        <v>45059</v>
      </c>
      <c r="BR10" s="653">
        <v>42883</v>
      </c>
      <c r="BS10" s="659">
        <f t="shared" si="9"/>
        <v>-2176</v>
      </c>
      <c r="BT10" s="652">
        <f>+Z10-Y10</f>
        <v>8.2397003745318358</v>
      </c>
      <c r="BU10" s="466">
        <f t="shared" si="6"/>
        <v>-3.7866270103547039E-3</v>
      </c>
      <c r="BV10" s="656">
        <f t="shared" si="7"/>
        <v>1.8399999999999999</v>
      </c>
      <c r="BW10" s="466">
        <f t="shared" si="8"/>
        <v>-8.4558823529411761E-4</v>
      </c>
      <c r="BX10" s="466"/>
      <c r="BY10" s="466"/>
      <c r="BZ10" s="466"/>
      <c r="CA10" s="466"/>
      <c r="CB10" s="466"/>
      <c r="CC10" s="466"/>
      <c r="CD10" s="466"/>
      <c r="CE10" s="466"/>
      <c r="CF10" s="466"/>
      <c r="CG10" s="466"/>
      <c r="CH10"/>
      <c r="CI10"/>
      <c r="CJ10"/>
      <c r="CK10"/>
      <c r="CL10"/>
    </row>
    <row r="11" spans="1:90" ht="22.5" customHeight="1" x14ac:dyDescent="0.2">
      <c r="A11" s="19"/>
      <c r="B11" s="1027"/>
      <c r="C11" s="400" t="s">
        <v>135</v>
      </c>
      <c r="D11" s="401" t="s">
        <v>137</v>
      </c>
      <c r="E11" s="172">
        <v>45060</v>
      </c>
      <c r="F11" s="936">
        <v>2.52</v>
      </c>
      <c r="G11" s="161">
        <v>19.157088122605366</v>
      </c>
      <c r="H11" s="150">
        <v>4.8</v>
      </c>
      <c r="I11" s="34">
        <v>4.8</v>
      </c>
      <c r="J11" s="38">
        <v>14.4</v>
      </c>
      <c r="K11" s="21">
        <v>2.5</v>
      </c>
      <c r="L11" s="37">
        <v>17.3</v>
      </c>
      <c r="M11" s="25">
        <v>24.574999999999999</v>
      </c>
      <c r="N11" s="25"/>
      <c r="O11" s="25">
        <v>65.5</v>
      </c>
      <c r="P11" s="26"/>
      <c r="Q11" s="26"/>
      <c r="R11" s="150">
        <v>4.75</v>
      </c>
      <c r="S11" s="37">
        <v>5</v>
      </c>
      <c r="T11" s="25">
        <v>7.0250000000000004</v>
      </c>
      <c r="U11" s="38"/>
      <c r="V11" s="38">
        <v>16.600000000000001</v>
      </c>
      <c r="W11" s="28"/>
      <c r="X11" s="456">
        <f t="shared" si="0"/>
        <v>19.157088122605366</v>
      </c>
      <c r="Y11" s="458">
        <f t="shared" si="1"/>
        <v>90.996168582375489</v>
      </c>
      <c r="Z11" s="459">
        <f t="shared" si="1"/>
        <v>95.785440613026822</v>
      </c>
      <c r="AA11" s="619">
        <f t="shared" si="1"/>
        <v>134.57854406130269</v>
      </c>
      <c r="AB11" s="619" t="str">
        <f t="shared" si="1"/>
        <v/>
      </c>
      <c r="AC11" s="619">
        <f t="shared" si="1"/>
        <v>318.00766283524911</v>
      </c>
      <c r="AD11" s="471" t="str">
        <f t="shared" si="1"/>
        <v/>
      </c>
      <c r="AE11" s="621">
        <f t="shared" si="2"/>
        <v>2.5</v>
      </c>
      <c r="AF11" s="452">
        <v>4.2</v>
      </c>
      <c r="AG11" s="454">
        <v>5.9399999999999995</v>
      </c>
      <c r="AH11" s="563">
        <v>8.5</v>
      </c>
      <c r="AI11" s="563">
        <v>11</v>
      </c>
      <c r="AJ11" s="563">
        <v>11.71</v>
      </c>
      <c r="AK11" s="453"/>
      <c r="AL11" s="454">
        <v>4.2</v>
      </c>
      <c r="AM11" s="563">
        <v>4</v>
      </c>
      <c r="AN11" s="563">
        <v>4</v>
      </c>
      <c r="AO11" s="455"/>
      <c r="AP11" s="453"/>
      <c r="AQ11" s="27">
        <v>1.5</v>
      </c>
      <c r="AR11" s="187">
        <v>45118</v>
      </c>
      <c r="AS11" s="187"/>
      <c r="AT11" s="187"/>
      <c r="AU11" s="31">
        <f t="shared" ref="AU11" si="10">AS11-AR11</f>
        <v>-45118</v>
      </c>
      <c r="AV11" s="368">
        <f t="shared" ref="AV11" si="11">AT11-AS11</f>
        <v>0</v>
      </c>
      <c r="AW11" s="812"/>
      <c r="AX11" s="813"/>
      <c r="AY11" s="813"/>
      <c r="AZ11" s="813"/>
      <c r="BA11" s="814"/>
      <c r="BB11" s="928">
        <f t="shared" si="4"/>
        <v>0</v>
      </c>
      <c r="BC11" s="371"/>
      <c r="BD11" s="800"/>
      <c r="BE11" s="409"/>
      <c r="BF11" s="409"/>
      <c r="BG11" s="409"/>
      <c r="BH11" s="922"/>
      <c r="BI11" s="804" t="s">
        <v>154</v>
      </c>
      <c r="BJ11" s="409"/>
      <c r="BK11" s="651"/>
      <c r="BL11" s="639"/>
      <c r="BM11" s="651"/>
      <c r="BN11" s="657"/>
      <c r="BO11" s="639"/>
      <c r="BP11" s="658">
        <f t="shared" si="5"/>
        <v>4.8</v>
      </c>
      <c r="BQ11" s="653"/>
      <c r="BR11" s="653"/>
      <c r="BS11" s="659"/>
      <c r="BT11" s="652"/>
      <c r="BU11" s="466"/>
      <c r="BV11" s="656">
        <f t="shared" si="7"/>
        <v>1.7000000000000002</v>
      </c>
      <c r="BW11" s="466"/>
      <c r="BX11" s="466"/>
      <c r="BY11" s="466"/>
      <c r="BZ11" s="466"/>
      <c r="CA11" s="466"/>
      <c r="CB11" s="466"/>
      <c r="CC11" s="466"/>
      <c r="CD11" s="466"/>
      <c r="CE11" s="466"/>
      <c r="CF11" s="466"/>
      <c r="CG11" s="466"/>
      <c r="CH11"/>
      <c r="CI11"/>
      <c r="CJ11"/>
      <c r="CK11"/>
      <c r="CL11"/>
    </row>
    <row r="12" spans="1:90" ht="22.5" customHeight="1" x14ac:dyDescent="0.2">
      <c r="A12" s="19"/>
      <c r="B12" s="1027"/>
      <c r="C12" s="400" t="s">
        <v>103</v>
      </c>
      <c r="D12" s="401" t="s">
        <v>77</v>
      </c>
      <c r="E12" s="172">
        <v>45051</v>
      </c>
      <c r="F12" s="936">
        <v>7.35</v>
      </c>
      <c r="G12" s="161">
        <v>21.50537634408602</v>
      </c>
      <c r="H12" s="150">
        <v>3.3</v>
      </c>
      <c r="I12" s="34">
        <v>5.3</v>
      </c>
      <c r="J12" s="38">
        <v>18.399999999999999</v>
      </c>
      <c r="K12" s="29">
        <v>3.1</v>
      </c>
      <c r="L12" s="37">
        <v>30.6</v>
      </c>
      <c r="M12" s="25">
        <v>33.5</v>
      </c>
      <c r="N12" s="25"/>
      <c r="O12" s="25"/>
      <c r="P12" s="26"/>
      <c r="Q12" s="26"/>
      <c r="R12" s="150">
        <v>3.33</v>
      </c>
      <c r="S12" s="37">
        <v>4.5999999999999996</v>
      </c>
      <c r="T12" s="25">
        <v>10.9</v>
      </c>
      <c r="U12" s="38"/>
      <c r="V12" s="38"/>
      <c r="W12" s="28"/>
      <c r="X12" s="456">
        <f t="shared" si="0"/>
        <v>21.50537634408602</v>
      </c>
      <c r="Y12" s="458">
        <f t="shared" si="1"/>
        <v>71.612903225806448</v>
      </c>
      <c r="Z12" s="459">
        <f t="shared" si="1"/>
        <v>98.924731182795682</v>
      </c>
      <c r="AA12" s="619">
        <f t="shared" si="1"/>
        <v>234.40860215053763</v>
      </c>
      <c r="AB12" s="619" t="str">
        <f t="shared" si="1"/>
        <v/>
      </c>
      <c r="AC12" s="619" t="str">
        <f t="shared" si="1"/>
        <v/>
      </c>
      <c r="AD12" s="471" t="str">
        <f t="shared" si="1"/>
        <v/>
      </c>
      <c r="AE12" s="456">
        <f t="shared" si="2"/>
        <v>3.1</v>
      </c>
      <c r="AF12" s="452">
        <v>5.3</v>
      </c>
      <c r="AG12" s="454">
        <v>5.7</v>
      </c>
      <c r="AH12" s="563">
        <v>8.1999999999999993</v>
      </c>
      <c r="AI12" s="563">
        <v>11</v>
      </c>
      <c r="AJ12" s="563"/>
      <c r="AK12" s="453"/>
      <c r="AL12" s="454">
        <v>4.2</v>
      </c>
      <c r="AM12" s="563">
        <v>4</v>
      </c>
      <c r="AN12" s="563"/>
      <c r="AO12" s="455"/>
      <c r="AP12" s="453"/>
      <c r="AQ12" s="27">
        <v>3.3</v>
      </c>
      <c r="AR12" s="188">
        <v>45116</v>
      </c>
      <c r="AS12" s="188"/>
      <c r="AT12" s="188"/>
      <c r="AU12" s="31">
        <f t="shared" si="3"/>
        <v>-45116</v>
      </c>
      <c r="AV12" s="368">
        <f t="shared" si="3"/>
        <v>0</v>
      </c>
      <c r="AW12" s="812"/>
      <c r="AX12" s="813"/>
      <c r="AY12" s="813"/>
      <c r="AZ12" s="813"/>
      <c r="BA12" s="814"/>
      <c r="BB12" s="928">
        <f>AX12*0.25+AY12*0.5+AZ12*0.75+BA12</f>
        <v>0</v>
      </c>
      <c r="BC12" s="371"/>
      <c r="BD12" s="800"/>
      <c r="BE12" s="409"/>
      <c r="BF12" s="409"/>
      <c r="BG12" s="409"/>
      <c r="BH12" s="409"/>
      <c r="BI12" s="804" t="s">
        <v>154</v>
      </c>
      <c r="BJ12" s="409"/>
      <c r="BK12" s="639"/>
      <c r="BL12" s="639"/>
      <c r="BM12" s="639" t="s">
        <v>119</v>
      </c>
      <c r="BN12" s="657"/>
      <c r="BO12" s="639"/>
      <c r="BP12" s="658">
        <f t="shared" si="5"/>
        <v>5.3</v>
      </c>
      <c r="BQ12" s="653">
        <f>+E12</f>
        <v>45051</v>
      </c>
      <c r="BR12" s="653">
        <v>42883</v>
      </c>
      <c r="BS12" s="659">
        <f t="shared" si="9"/>
        <v>-2168</v>
      </c>
      <c r="BT12" s="652">
        <f>+Z12-Y12</f>
        <v>27.311827956989234</v>
      </c>
      <c r="BU12" s="466">
        <f t="shared" si="6"/>
        <v>-1.2597706622227506E-2</v>
      </c>
      <c r="BV12" s="656">
        <f t="shared" si="7"/>
        <v>2.1999999999999997</v>
      </c>
      <c r="BW12" s="466">
        <f t="shared" si="8"/>
        <v>-1.0147601476014759E-3</v>
      </c>
      <c r="BX12" s="466"/>
      <c r="BY12" s="466"/>
      <c r="BZ12" s="466"/>
      <c r="CA12" s="466"/>
      <c r="CB12" s="466"/>
      <c r="CC12" s="466"/>
      <c r="CD12" s="466"/>
      <c r="CE12" s="466"/>
      <c r="CF12" s="466"/>
      <c r="CG12" s="466"/>
      <c r="CH12"/>
      <c r="CI12"/>
      <c r="CJ12"/>
      <c r="CK12"/>
      <c r="CL12"/>
    </row>
    <row r="13" spans="1:90" ht="22.5" customHeight="1" thickBot="1" x14ac:dyDescent="0.25">
      <c r="A13" s="19"/>
      <c r="B13" s="1027"/>
      <c r="C13" s="400" t="s">
        <v>108</v>
      </c>
      <c r="D13" s="402" t="s">
        <v>41</v>
      </c>
      <c r="E13" s="173">
        <v>45058</v>
      </c>
      <c r="F13" s="937"/>
      <c r="G13" s="163">
        <v>22.67573696145125</v>
      </c>
      <c r="H13" s="165">
        <v>2.7</v>
      </c>
      <c r="I13" s="41">
        <v>4.8250000000000002</v>
      </c>
      <c r="J13" s="123">
        <v>18.25</v>
      </c>
      <c r="K13" s="39">
        <v>2.84</v>
      </c>
      <c r="L13" s="40">
        <v>32.4</v>
      </c>
      <c r="M13" s="79">
        <v>36.466666666666669</v>
      </c>
      <c r="N13" s="79"/>
      <c r="O13" s="564">
        <v>76.8</v>
      </c>
      <c r="P13" s="586"/>
      <c r="Q13" s="907"/>
      <c r="R13" s="622">
        <v>2.75</v>
      </c>
      <c r="S13" s="566">
        <v>2.77</v>
      </c>
      <c r="T13" s="564">
        <v>6.0666666666666664</v>
      </c>
      <c r="U13" s="564"/>
      <c r="V13" s="564">
        <v>18.7</v>
      </c>
      <c r="W13" s="623"/>
      <c r="X13" s="623">
        <f t="shared" si="0"/>
        <v>22.67573696145125</v>
      </c>
      <c r="Y13" s="624">
        <f t="shared" si="1"/>
        <v>62.358276643990934</v>
      </c>
      <c r="Z13" s="625">
        <f t="shared" si="1"/>
        <v>62.811791383219962</v>
      </c>
      <c r="AA13" s="625">
        <f t="shared" si="1"/>
        <v>137.56613756613757</v>
      </c>
      <c r="AB13" s="625" t="str">
        <f t="shared" si="1"/>
        <v/>
      </c>
      <c r="AC13" s="625">
        <f t="shared" si="1"/>
        <v>424.03628117913837</v>
      </c>
      <c r="AD13" s="626" t="str">
        <f t="shared" si="1"/>
        <v/>
      </c>
      <c r="AE13" s="623">
        <f t="shared" si="2"/>
        <v>2.84</v>
      </c>
      <c r="AF13" s="566">
        <v>5.3</v>
      </c>
      <c r="AG13" s="564">
        <v>6.5666666666666664</v>
      </c>
      <c r="AH13" s="564">
        <v>9.4</v>
      </c>
      <c r="AI13" s="564">
        <v>11.6</v>
      </c>
      <c r="AJ13" s="564">
        <v>12.18</v>
      </c>
      <c r="AK13" s="565"/>
      <c r="AL13" s="564">
        <v>4.3</v>
      </c>
      <c r="AM13" s="564">
        <v>4.2</v>
      </c>
      <c r="AN13" s="564">
        <v>4</v>
      </c>
      <c r="AO13" s="586"/>
      <c r="AP13" s="565"/>
      <c r="AQ13" s="81">
        <v>2</v>
      </c>
      <c r="AR13" s="197">
        <v>45117</v>
      </c>
      <c r="AS13" s="197"/>
      <c r="AT13" s="197"/>
      <c r="AU13" s="84">
        <f t="shared" si="3"/>
        <v>-45117</v>
      </c>
      <c r="AV13" s="369">
        <f t="shared" si="3"/>
        <v>0</v>
      </c>
      <c r="AW13" s="815"/>
      <c r="AX13" s="816"/>
      <c r="AY13" s="816"/>
      <c r="AZ13" s="816"/>
      <c r="BA13" s="817"/>
      <c r="BB13" s="929">
        <f t="shared" ref="BB13:BB16" si="12">AX13*0.25+AY13*0.5+AZ13*0.75+BA13</f>
        <v>0</v>
      </c>
      <c r="BC13" s="371"/>
      <c r="BD13" s="800"/>
      <c r="BE13" s="409"/>
      <c r="BF13" s="805"/>
      <c r="BG13" s="409"/>
      <c r="BH13" s="409"/>
      <c r="BI13" s="409">
        <v>32.299999999999997</v>
      </c>
      <c r="BJ13" s="409">
        <v>33.1</v>
      </c>
      <c r="BK13" s="651"/>
      <c r="BL13" s="651"/>
      <c r="BM13" s="651">
        <v>10</v>
      </c>
      <c r="BN13" s="657"/>
      <c r="BO13" s="639"/>
      <c r="BP13" s="658">
        <f t="shared" si="5"/>
        <v>4.8250000000000002</v>
      </c>
      <c r="BQ13" s="653">
        <f>+E13</f>
        <v>45058</v>
      </c>
      <c r="BR13" s="653">
        <v>42883</v>
      </c>
      <c r="BS13" s="659">
        <f>+BR13-BQ13</f>
        <v>-2175</v>
      </c>
      <c r="BT13" s="652">
        <f>+Z13-Y13</f>
        <v>0.45351473922902841</v>
      </c>
      <c r="BU13" s="466">
        <f>+BT13/BS13</f>
        <v>-2.0851252378346135E-4</v>
      </c>
      <c r="BV13" s="656">
        <f t="shared" si="7"/>
        <v>2.46</v>
      </c>
      <c r="BW13" s="466">
        <f>+BV13/BS13</f>
        <v>-1.1310344827586206E-3</v>
      </c>
      <c r="BX13" s="466"/>
      <c r="BY13" s="466"/>
      <c r="BZ13" s="466"/>
      <c r="CA13" s="466"/>
      <c r="CB13" s="466"/>
      <c r="CC13" s="466"/>
      <c r="CD13" s="466"/>
      <c r="CE13" s="466"/>
      <c r="CF13" s="466"/>
      <c r="CG13" s="466"/>
      <c r="CH13"/>
      <c r="CI13"/>
      <c r="CJ13"/>
      <c r="CK13"/>
      <c r="CL13"/>
    </row>
    <row r="14" spans="1:90" ht="22.5" customHeight="1" x14ac:dyDescent="0.2">
      <c r="A14" s="19"/>
      <c r="B14" s="1027"/>
      <c r="C14" s="1029" t="s">
        <v>86</v>
      </c>
      <c r="D14" s="1030"/>
      <c r="E14" s="253">
        <f>AVERAGE(E7:E10)</f>
        <v>45058</v>
      </c>
      <c r="F14" s="741"/>
      <c r="G14" s="254">
        <f>AVERAGE(G7:G9)</f>
        <v>19.450246998260965</v>
      </c>
      <c r="H14" s="255">
        <f t="shared" ref="H14:BB14" si="13">AVERAGE(H7:H9)</f>
        <v>3.9333333333333336</v>
      </c>
      <c r="I14" s="256">
        <f t="shared" si="13"/>
        <v>3.9</v>
      </c>
      <c r="J14" s="257">
        <f t="shared" si="13"/>
        <v>16.066666666666666</v>
      </c>
      <c r="K14" s="258">
        <f t="shared" si="13"/>
        <v>2.5333333333333337</v>
      </c>
      <c r="L14" s="259">
        <f t="shared" si="13"/>
        <v>25.033333333333331</v>
      </c>
      <c r="M14" s="260">
        <f t="shared" si="13"/>
        <v>29.455555555555559</v>
      </c>
      <c r="N14" s="260">
        <f t="shared" ref="N14" si="14">AVERAGE(N7:N9)</f>
        <v>70.2</v>
      </c>
      <c r="O14" s="567">
        <f t="shared" si="13"/>
        <v>71.754999999999995</v>
      </c>
      <c r="P14" s="627" t="e">
        <f t="shared" si="13"/>
        <v>#DIV/0!</v>
      </c>
      <c r="Q14" s="627" t="e">
        <f>AVERAGE(Q7:Q13)</f>
        <v>#DIV/0!</v>
      </c>
      <c r="R14" s="628">
        <f t="shared" si="13"/>
        <v>3.8566666666666669</v>
      </c>
      <c r="S14" s="569">
        <f t="shared" si="13"/>
        <v>4.7333333333333334</v>
      </c>
      <c r="T14" s="567">
        <f t="shared" si="13"/>
        <v>8.1444444444444439</v>
      </c>
      <c r="U14" s="567">
        <f t="shared" ref="U14" si="15">AVERAGE(U7:U9)</f>
        <v>26.7</v>
      </c>
      <c r="V14" s="567">
        <f>AVERAGE(V7:V13)</f>
        <v>18.033333333333335</v>
      </c>
      <c r="W14" s="628" t="e">
        <f>AVERAGE(W7:W9)</f>
        <v>#DIV/0!</v>
      </c>
      <c r="X14" s="628">
        <f t="shared" si="13"/>
        <v>19.450246998260965</v>
      </c>
      <c r="Y14" s="629">
        <f t="shared" si="13"/>
        <v>75.770553165249794</v>
      </c>
      <c r="Z14" s="600">
        <f t="shared" si="13"/>
        <v>91.366319552701043</v>
      </c>
      <c r="AA14" s="600">
        <f t="shared" si="13"/>
        <v>161.63466890223762</v>
      </c>
      <c r="AB14" s="600">
        <f t="shared" ref="AB14" si="16">AVERAGE(AB7:AB9)</f>
        <v>563.29113924050625</v>
      </c>
      <c r="AC14" s="600">
        <f t="shared" si="13"/>
        <v>373.61726008605098</v>
      </c>
      <c r="AD14" s="630" t="e">
        <f t="shared" si="13"/>
        <v>#DIV/0!</v>
      </c>
      <c r="AE14" s="628">
        <f t="shared" si="13"/>
        <v>2.5333333333333337</v>
      </c>
      <c r="AF14" s="569">
        <f t="shared" si="13"/>
        <v>4.746666666666667</v>
      </c>
      <c r="AG14" s="567">
        <f t="shared" si="13"/>
        <v>6.2877777777777775</v>
      </c>
      <c r="AH14" s="567">
        <f t="shared" ref="AH14" si="17">AVERAGE(AH7:AH9)</f>
        <v>8.9333333333333336</v>
      </c>
      <c r="AI14" s="567">
        <f t="shared" ref="AI14" si="18">AVERAGE(AI7:AI9)</f>
        <v>11.433333333333332</v>
      </c>
      <c r="AJ14" s="567">
        <f>AVERAGE(AJ7:AJ13)</f>
        <v>11.936666666666667</v>
      </c>
      <c r="AK14" s="568" t="e">
        <f t="shared" si="13"/>
        <v>#DIV/0!</v>
      </c>
      <c r="AL14" s="567">
        <f t="shared" si="13"/>
        <v>4.3</v>
      </c>
      <c r="AM14" s="567">
        <f t="shared" ref="AM14" si="19">AVERAGE(AM7:AM9)</f>
        <v>4.166666666666667</v>
      </c>
      <c r="AN14" s="567">
        <f>AVERAGE(AN7:AN13)</f>
        <v>3.9166666666666665</v>
      </c>
      <c r="AO14" s="567" t="e">
        <f t="shared" si="13"/>
        <v>#DIV/0!</v>
      </c>
      <c r="AP14" s="631" t="e">
        <f t="shared" si="13"/>
        <v>#DIV/0!</v>
      </c>
      <c r="AQ14" s="273">
        <f t="shared" si="13"/>
        <v>1.8666666666666665</v>
      </c>
      <c r="AR14" s="261">
        <f>AVERAGE(AR7:AR13)</f>
        <v>45117.285714285717</v>
      </c>
      <c r="AS14" s="261" t="e">
        <f t="shared" si="13"/>
        <v>#DIV/0!</v>
      </c>
      <c r="AT14" s="261" t="e">
        <f>AVERAGE(AT7:AT13)</f>
        <v>#DIV/0!</v>
      </c>
      <c r="AU14" s="919">
        <f t="shared" si="13"/>
        <v>-45117.666666666664</v>
      </c>
      <c r="AV14" s="379">
        <f t="shared" si="13"/>
        <v>0</v>
      </c>
      <c r="AW14" s="818" t="e">
        <f t="shared" si="13"/>
        <v>#DIV/0!</v>
      </c>
      <c r="AX14" s="819" t="e">
        <f t="shared" si="13"/>
        <v>#DIV/0!</v>
      </c>
      <c r="AY14" s="819" t="e">
        <f t="shared" si="13"/>
        <v>#DIV/0!</v>
      </c>
      <c r="AZ14" s="820" t="e">
        <f t="shared" si="13"/>
        <v>#DIV/0!</v>
      </c>
      <c r="BA14" s="821" t="e">
        <f t="shared" si="13"/>
        <v>#DIV/0!</v>
      </c>
      <c r="BB14" s="930">
        <f t="shared" si="13"/>
        <v>0</v>
      </c>
      <c r="BC14" s="166" t="e">
        <f>AX14*0.25+AY14*0.5+AZ14*0.75+BA14</f>
        <v>#DIV/0!</v>
      </c>
      <c r="BD14" s="801" t="s">
        <v>90</v>
      </c>
      <c r="BE14" s="802" t="e">
        <f>AVERAGE(BE7:BE9)</f>
        <v>#DIV/0!</v>
      </c>
      <c r="BF14" s="802"/>
      <c r="BG14" s="802" t="e">
        <f>AVERAGE(BG7:BG9)</f>
        <v>#DIV/0!</v>
      </c>
      <c r="BH14" s="802"/>
      <c r="BI14" s="802">
        <f>AVERAGE(BI7:BI9)</f>
        <v>32.700000000000003</v>
      </c>
      <c r="BJ14" s="802">
        <f>AVERAGE(BJ7:BJ9)</f>
        <v>35.200000000000003</v>
      </c>
      <c r="BK14" s="660" t="e">
        <f>AVERAGE(BK7:BK9)</f>
        <v>#DIV/0!</v>
      </c>
      <c r="BL14" s="660" t="e">
        <f>AVERAGE(BL7:BL9)</f>
        <v>#DIV/0!</v>
      </c>
      <c r="BM14" s="639"/>
      <c r="BN14" s="639"/>
      <c r="BO14" s="639"/>
      <c r="BP14" s="661">
        <f>STDEVA(BP7:BP13)</f>
        <v>0.7643663731359146</v>
      </c>
      <c r="BQ14" s="639"/>
      <c r="BR14" s="467"/>
      <c r="BS14" s="662"/>
      <c r="BT14" s="658"/>
      <c r="BU14" s="466"/>
      <c r="BV14" s="466"/>
      <c r="BW14" s="466"/>
      <c r="BX14" s="466"/>
      <c r="BY14" s="466"/>
      <c r="BZ14" s="466"/>
      <c r="CA14" s="466"/>
      <c r="CB14" s="466"/>
      <c r="CC14" s="466"/>
      <c r="CD14" s="466"/>
      <c r="CE14" s="466"/>
      <c r="CF14" s="466"/>
      <c r="CG14" s="466"/>
      <c r="CH14"/>
      <c r="CI14"/>
      <c r="CJ14"/>
      <c r="CK14"/>
      <c r="CL14"/>
    </row>
    <row r="15" spans="1:90" ht="22.5" customHeight="1" thickBot="1" x14ac:dyDescent="0.25">
      <c r="A15" s="19"/>
      <c r="B15" s="1027"/>
      <c r="C15" s="1031" t="s">
        <v>87</v>
      </c>
      <c r="D15" s="1032"/>
      <c r="E15" s="262">
        <f>AVERAGE(E10:E13)</f>
        <v>45057</v>
      </c>
      <c r="F15" s="742"/>
      <c r="G15" s="263">
        <f>AVERAGE(G10:G13)</f>
        <v>20.516198297110567</v>
      </c>
      <c r="H15" s="264">
        <f t="shared" ref="H15:BB15" si="20">AVERAGE(H10:H13)</f>
        <v>3.7249999999999996</v>
      </c>
      <c r="I15" s="265">
        <f t="shared" si="20"/>
        <v>4.5062499999999996</v>
      </c>
      <c r="J15" s="266">
        <f t="shared" si="20"/>
        <v>15.9625</v>
      </c>
      <c r="K15" s="267">
        <f t="shared" si="20"/>
        <v>2.7349999999999999</v>
      </c>
      <c r="L15" s="268">
        <f t="shared" si="20"/>
        <v>24.274999999999999</v>
      </c>
      <c r="M15" s="269">
        <f t="shared" si="20"/>
        <v>29.285416666666666</v>
      </c>
      <c r="N15" s="269">
        <f t="shared" ref="N15" si="21">AVERAGE(N10:N13)</f>
        <v>64.5</v>
      </c>
      <c r="O15" s="269">
        <f t="shared" si="20"/>
        <v>71.566666666666663</v>
      </c>
      <c r="P15" s="271" t="e">
        <f t="shared" si="20"/>
        <v>#DIV/0!</v>
      </c>
      <c r="Q15" s="271" t="e">
        <f t="shared" si="20"/>
        <v>#DIV/0!</v>
      </c>
      <c r="R15" s="270">
        <f t="shared" si="20"/>
        <v>3.7475000000000001</v>
      </c>
      <c r="S15" s="268">
        <f t="shared" si="20"/>
        <v>4.2424999999999997</v>
      </c>
      <c r="T15" s="269">
        <f t="shared" si="20"/>
        <v>8.1229166666666668</v>
      </c>
      <c r="U15" s="269">
        <f t="shared" ref="U15" si="22">AVERAGE(U10:U13)</f>
        <v>18.8</v>
      </c>
      <c r="V15" s="269">
        <f t="shared" si="20"/>
        <v>17.133333333333336</v>
      </c>
      <c r="W15" s="270" t="e">
        <f t="shared" si="20"/>
        <v>#DIV/0!</v>
      </c>
      <c r="X15" s="270">
        <f t="shared" si="20"/>
        <v>20.516198297110567</v>
      </c>
      <c r="Y15" s="380">
        <f t="shared" si="20"/>
        <v>75.717492543754844</v>
      </c>
      <c r="Z15" s="381">
        <f t="shared" si="20"/>
        <v>85.916071319105171</v>
      </c>
      <c r="AA15" s="381">
        <f t="shared" si="20"/>
        <v>166.43232843513118</v>
      </c>
      <c r="AB15" s="381">
        <f t="shared" ref="AB15" si="23">AVERAGE(AB10:AB13)</f>
        <v>352.05992509363301</v>
      </c>
      <c r="AC15" s="601">
        <f t="shared" si="20"/>
        <v>347.84735711840381</v>
      </c>
      <c r="AD15" s="382" t="e">
        <f t="shared" si="20"/>
        <v>#DIV/0!</v>
      </c>
      <c r="AE15" s="270">
        <f t="shared" si="20"/>
        <v>2.7349999999999999</v>
      </c>
      <c r="AF15" s="268">
        <f t="shared" si="20"/>
        <v>4.7850000000000001</v>
      </c>
      <c r="AG15" s="269">
        <f t="shared" si="20"/>
        <v>6.1216666666666661</v>
      </c>
      <c r="AH15" s="269">
        <f t="shared" ref="AH15" si="24">AVERAGE(AH10:AH13)</f>
        <v>8.75</v>
      </c>
      <c r="AI15" s="269">
        <f t="shared" ref="AI15" si="25">AVERAGE(AI10:AI13)</f>
        <v>11.295</v>
      </c>
      <c r="AJ15" s="269">
        <f t="shared" si="20"/>
        <v>11.996666666666668</v>
      </c>
      <c r="AK15" s="274" t="e">
        <f t="shared" si="20"/>
        <v>#DIV/0!</v>
      </c>
      <c r="AL15" s="269">
        <f t="shared" si="20"/>
        <v>4.3</v>
      </c>
      <c r="AM15" s="269">
        <f t="shared" ref="AM15" si="26">AVERAGE(AM10:AM13)</f>
        <v>4.0999999999999996</v>
      </c>
      <c r="AN15" s="269">
        <f t="shared" si="20"/>
        <v>4</v>
      </c>
      <c r="AO15" s="269" t="e">
        <f t="shared" si="20"/>
        <v>#DIV/0!</v>
      </c>
      <c r="AP15" s="267" t="e">
        <f t="shared" si="20"/>
        <v>#DIV/0!</v>
      </c>
      <c r="AQ15" s="274">
        <f t="shared" si="20"/>
        <v>2.2000000000000002</v>
      </c>
      <c r="AR15" s="272">
        <f t="shared" si="20"/>
        <v>45117</v>
      </c>
      <c r="AS15" s="272" t="e">
        <f>AVERAGE(AS10:AS13)</f>
        <v>#DIV/0!</v>
      </c>
      <c r="AT15" s="272" t="e">
        <f t="shared" si="20"/>
        <v>#DIV/0!</v>
      </c>
      <c r="AU15" s="920">
        <f t="shared" si="20"/>
        <v>-45117</v>
      </c>
      <c r="AV15" s="380">
        <f t="shared" si="20"/>
        <v>0</v>
      </c>
      <c r="AW15" s="822" t="e">
        <f t="shared" si="20"/>
        <v>#DIV/0!</v>
      </c>
      <c r="AX15" s="823" t="e">
        <f t="shared" si="20"/>
        <v>#DIV/0!</v>
      </c>
      <c r="AY15" s="823" t="e">
        <f t="shared" si="20"/>
        <v>#DIV/0!</v>
      </c>
      <c r="AZ15" s="824" t="e">
        <f t="shared" si="20"/>
        <v>#DIV/0!</v>
      </c>
      <c r="BA15" s="825" t="e">
        <f t="shared" si="20"/>
        <v>#DIV/0!</v>
      </c>
      <c r="BB15" s="931">
        <f t="shared" si="20"/>
        <v>0</v>
      </c>
      <c r="BC15" s="166" t="e">
        <f>AX15*0.25+AY15*0.5+AZ15*0.75+BA15</f>
        <v>#DIV/0!</v>
      </c>
      <c r="BD15" s="800" t="s">
        <v>90</v>
      </c>
      <c r="BE15" s="803" t="e">
        <f t="shared" ref="BE15:BL15" si="27">AVERAGE(BE10:BE13)</f>
        <v>#DIV/0!</v>
      </c>
      <c r="BF15" s="803"/>
      <c r="BG15" s="803" t="e">
        <f t="shared" si="27"/>
        <v>#DIV/0!</v>
      </c>
      <c r="BH15" s="803"/>
      <c r="BI15" s="803">
        <f t="shared" si="27"/>
        <v>32.299999999999997</v>
      </c>
      <c r="BJ15" s="803">
        <f t="shared" si="27"/>
        <v>33.1</v>
      </c>
      <c r="BK15" s="663" t="e">
        <f t="shared" si="27"/>
        <v>#DIV/0!</v>
      </c>
      <c r="BL15" s="663" t="e">
        <f t="shared" si="27"/>
        <v>#DIV/0!</v>
      </c>
      <c r="BM15" s="639"/>
      <c r="BN15" s="639"/>
      <c r="BO15" s="639"/>
      <c r="BP15" s="664"/>
      <c r="BQ15" s="649"/>
      <c r="BR15" s="649"/>
      <c r="BS15" s="649"/>
      <c r="BT15" s="664"/>
      <c r="BU15" s="665"/>
      <c r="BV15" s="664"/>
      <c r="BW15" s="664"/>
      <c r="BX15" s="651"/>
      <c r="BY15" s="466"/>
      <c r="BZ15" s="466"/>
      <c r="CA15" s="466"/>
      <c r="CB15" s="466"/>
      <c r="CC15" s="466"/>
      <c r="CD15" s="466"/>
      <c r="CE15" s="466"/>
      <c r="CF15" s="466"/>
      <c r="CG15" s="466"/>
      <c r="CH15"/>
      <c r="CI15"/>
      <c r="CJ15"/>
      <c r="CK15"/>
      <c r="CL15"/>
    </row>
    <row r="16" spans="1:90" ht="22.5" customHeight="1" thickBot="1" x14ac:dyDescent="0.25">
      <c r="A16" s="19"/>
      <c r="B16" s="1027"/>
      <c r="C16" s="411" t="s">
        <v>155</v>
      </c>
      <c r="D16" s="412"/>
      <c r="E16" s="413">
        <f t="shared" ref="E16:W16" si="28">AVERAGE(E7:E13)</f>
        <v>45057.285714285717</v>
      </c>
      <c r="F16" s="743"/>
      <c r="G16" s="414">
        <f t="shared" si="28"/>
        <v>20.05936202617502</v>
      </c>
      <c r="H16" s="415">
        <f t="shared" si="28"/>
        <v>3.8142857142857141</v>
      </c>
      <c r="I16" s="416">
        <f t="shared" si="28"/>
        <v>4.246428571428571</v>
      </c>
      <c r="J16" s="417">
        <f t="shared" si="28"/>
        <v>16.00714285714286</v>
      </c>
      <c r="K16" s="418">
        <f t="shared" si="28"/>
        <v>2.6485714285714286</v>
      </c>
      <c r="L16" s="415">
        <f t="shared" si="28"/>
        <v>24.599999999999998</v>
      </c>
      <c r="M16" s="419">
        <f t="shared" si="28"/>
        <v>29.358333333333331</v>
      </c>
      <c r="N16" s="419">
        <f t="shared" si="28"/>
        <v>67.349999999999994</v>
      </c>
      <c r="O16" s="419">
        <f t="shared" si="28"/>
        <v>71.660833333333329</v>
      </c>
      <c r="P16" s="420" t="e">
        <f t="shared" si="28"/>
        <v>#DIV/0!</v>
      </c>
      <c r="Q16" s="608" t="e">
        <f t="shared" si="28"/>
        <v>#DIV/0!</v>
      </c>
      <c r="R16" s="421">
        <f>AVERAGE(R7:R13)</f>
        <v>3.7942857142857145</v>
      </c>
      <c r="S16" s="415">
        <f>AVERAGE(S7:S13)</f>
        <v>4.4528571428571428</v>
      </c>
      <c r="T16" s="419">
        <f t="shared" si="28"/>
        <v>8.1321428571428562</v>
      </c>
      <c r="U16" s="419">
        <f t="shared" si="28"/>
        <v>22.75</v>
      </c>
      <c r="V16" s="419">
        <f t="shared" si="28"/>
        <v>18.033333333333335</v>
      </c>
      <c r="W16" s="421" t="e">
        <f t="shared" si="28"/>
        <v>#DIV/0!</v>
      </c>
      <c r="X16" s="421">
        <v>20.999422776982229</v>
      </c>
      <c r="Y16" s="422">
        <f t="shared" ref="Y16:AN16" si="29">AVERAGE(Y7:Y13)</f>
        <v>75.740232810109816</v>
      </c>
      <c r="Z16" s="423">
        <f t="shared" si="29"/>
        <v>88.251891990646271</v>
      </c>
      <c r="AA16" s="424">
        <f t="shared" si="29"/>
        <v>164.37618863531966</v>
      </c>
      <c r="AB16" s="424">
        <f t="shared" si="29"/>
        <v>457.6755321670696</v>
      </c>
      <c r="AC16" s="424">
        <f t="shared" si="29"/>
        <v>360.73230860222742</v>
      </c>
      <c r="AD16" s="425" t="e">
        <f t="shared" si="29"/>
        <v>#DIV/0!</v>
      </c>
      <c r="AE16" s="421">
        <f t="shared" si="29"/>
        <v>2.6485714285714286</v>
      </c>
      <c r="AF16" s="415">
        <f t="shared" si="29"/>
        <v>4.7685714285714278</v>
      </c>
      <c r="AG16" s="419">
        <f t="shared" si="29"/>
        <v>6.1928571428571439</v>
      </c>
      <c r="AH16" s="419">
        <f t="shared" si="29"/>
        <v>8.8285714285714292</v>
      </c>
      <c r="AI16" s="419">
        <f t="shared" si="29"/>
        <v>11.354285714285712</v>
      </c>
      <c r="AJ16" s="419">
        <f t="shared" si="29"/>
        <v>11.936666666666667</v>
      </c>
      <c r="AK16" s="416" t="e">
        <f t="shared" si="29"/>
        <v>#DIV/0!</v>
      </c>
      <c r="AL16" s="419">
        <f t="shared" si="29"/>
        <v>4.3</v>
      </c>
      <c r="AM16" s="419">
        <f t="shared" si="29"/>
        <v>4.1285714285714281</v>
      </c>
      <c r="AN16" s="419">
        <f t="shared" si="29"/>
        <v>3.9166666666666665</v>
      </c>
      <c r="AO16" s="419" t="e">
        <f>AVERAGE(AO7:AO13)</f>
        <v>#DIV/0!</v>
      </c>
      <c r="AP16" s="418" t="e">
        <f>AVERAGE(AP7:AP13)</f>
        <v>#DIV/0!</v>
      </c>
      <c r="AQ16" s="416">
        <f>AVERAGE(AQ7:AQ13)</f>
        <v>2.0571428571428569</v>
      </c>
      <c r="AR16" s="426">
        <f>+ROUND(AVERAGE(AR7:AR13),0)</f>
        <v>45117</v>
      </c>
      <c r="AS16" s="426" t="e">
        <f>+ROUND(AVERAGE(AS7:AS13),0)</f>
        <v>#DIV/0!</v>
      </c>
      <c r="AT16" s="426" t="e">
        <f t="shared" ref="AT16:BA16" si="30">AVERAGE(AT7:AT13)</f>
        <v>#DIV/0!</v>
      </c>
      <c r="AU16" s="423">
        <f t="shared" si="30"/>
        <v>-45117.285714285717</v>
      </c>
      <c r="AV16" s="421">
        <f t="shared" si="30"/>
        <v>0</v>
      </c>
      <c r="AW16" s="826" t="e">
        <f t="shared" si="30"/>
        <v>#DIV/0!</v>
      </c>
      <c r="AX16" s="827" t="e">
        <f t="shared" si="30"/>
        <v>#DIV/0!</v>
      </c>
      <c r="AY16" s="827" t="e">
        <f t="shared" si="30"/>
        <v>#DIV/0!</v>
      </c>
      <c r="AZ16" s="827" t="e">
        <f t="shared" si="30"/>
        <v>#DIV/0!</v>
      </c>
      <c r="BA16" s="828" t="e">
        <f t="shared" si="30"/>
        <v>#DIV/0!</v>
      </c>
      <c r="BB16" s="915" t="e">
        <f t="shared" si="12"/>
        <v>#DIV/0!</v>
      </c>
      <c r="BC16" s="166" t="e">
        <f>AX16*0.25+AY16*0.5+AZ16*0.75+BA16</f>
        <v>#DIV/0!</v>
      </c>
      <c r="BD16" s="200" t="e">
        <f>AVERAGE(BD7:BD15)</f>
        <v>#DIV/0!</v>
      </c>
      <c r="BE16" s="201" t="e">
        <f>AVERAGE(BE7:BE15)</f>
        <v>#DIV/0!</v>
      </c>
      <c r="BF16" s="201"/>
      <c r="BG16" s="201" t="e">
        <f>AVERAGE(BG7:BG15)</f>
        <v>#DIV/0!</v>
      </c>
      <c r="BH16" s="201"/>
      <c r="BI16" s="201">
        <f>AVERAGE(BI7:BI15)</f>
        <v>32.5</v>
      </c>
      <c r="BJ16" s="201">
        <f>AVERAGE(BJ7:BJ15)</f>
        <v>34.150000000000006</v>
      </c>
      <c r="BK16" s="666" t="e">
        <f>AVERAGE(BK7:BK15)</f>
        <v>#DIV/0!</v>
      </c>
      <c r="BL16" s="666" t="e">
        <f>AVERAGE(BL7:BL15)</f>
        <v>#DIV/0!</v>
      </c>
      <c r="BM16" s="639"/>
      <c r="BN16" s="639"/>
      <c r="BO16" s="639" t="s">
        <v>45</v>
      </c>
      <c r="BP16" s="658">
        <f>+I16</f>
        <v>4.246428571428571</v>
      </c>
      <c r="BQ16" s="653">
        <f>+E16</f>
        <v>45057.285714285717</v>
      </c>
      <c r="BR16" s="653">
        <v>42883</v>
      </c>
      <c r="BS16" s="659">
        <f>+BR16-BQ16</f>
        <v>-2174.2857142857174</v>
      </c>
      <c r="BT16" s="652">
        <f>+Z16-Y16</f>
        <v>12.511659180536455</v>
      </c>
      <c r="BU16" s="466">
        <f>+BT16/BS16</f>
        <v>-5.7543767584595966E-3</v>
      </c>
      <c r="BV16" s="656">
        <f>+AF16-AE16</f>
        <v>2.1199999999999992</v>
      </c>
      <c r="BW16" s="466">
        <f>+BV16/BS16</f>
        <v>-9.7503285151116781E-4</v>
      </c>
      <c r="BX16" s="667"/>
      <c r="BY16" s="466"/>
      <c r="BZ16" s="466"/>
      <c r="CA16" s="466"/>
      <c r="CB16" s="466"/>
      <c r="CC16" s="466"/>
      <c r="CD16" s="466"/>
      <c r="CE16" s="466"/>
      <c r="CF16" s="466"/>
      <c r="CG16" s="466"/>
      <c r="CH16"/>
      <c r="CI16"/>
      <c r="CJ16"/>
      <c r="CK16"/>
      <c r="CL16"/>
    </row>
    <row r="17" spans="1:90" s="409" customFormat="1" ht="22.5" customHeight="1" thickBot="1" x14ac:dyDescent="0.25">
      <c r="A17" s="19"/>
      <c r="B17" s="1027"/>
      <c r="C17" s="359" t="s">
        <v>157</v>
      </c>
      <c r="D17" s="719"/>
      <c r="E17" s="321">
        <v>44691.142857142855</v>
      </c>
      <c r="F17" s="912"/>
      <c r="G17" s="499">
        <v>21.243857142857141</v>
      </c>
      <c r="H17" s="720">
        <v>4.1928571428571431</v>
      </c>
      <c r="I17" s="339">
        <v>3.4614285714285722</v>
      </c>
      <c r="J17" s="721">
        <v>15.364285714285714</v>
      </c>
      <c r="K17" s="722">
        <v>2.2685714285714282</v>
      </c>
      <c r="L17" s="720">
        <v>22.514285714285712</v>
      </c>
      <c r="M17" s="570">
        <v>29.342857142857149</v>
      </c>
      <c r="N17" s="570">
        <v>69.8</v>
      </c>
      <c r="O17" s="570">
        <v>69.80714285714285</v>
      </c>
      <c r="P17" s="722">
        <v>110.64285714285714</v>
      </c>
      <c r="Q17" s="310">
        <v>88.814285714285703</v>
      </c>
      <c r="R17" s="329">
        <v>3.9571428571428564</v>
      </c>
      <c r="S17" s="721">
        <v>5.1142857142857139</v>
      </c>
      <c r="T17" s="570">
        <v>11.457142857142856</v>
      </c>
      <c r="U17" s="570">
        <v>24.1</v>
      </c>
      <c r="V17" s="570">
        <v>24.057142857142857</v>
      </c>
      <c r="W17" s="723">
        <v>17.324285714285715</v>
      </c>
      <c r="X17" s="723">
        <v>20.999422776982229</v>
      </c>
      <c r="Y17" s="330">
        <v>83.419485714285727</v>
      </c>
      <c r="Z17" s="724">
        <v>109.01647142857142</v>
      </c>
      <c r="AA17" s="725">
        <v>244.22341428571431</v>
      </c>
      <c r="AB17" s="725">
        <v>510</v>
      </c>
      <c r="AC17" s="725">
        <v>510.16079999999999</v>
      </c>
      <c r="AD17" s="726">
        <v>367.04874285714288</v>
      </c>
      <c r="AE17" s="329">
        <v>2.2685714285714282</v>
      </c>
      <c r="AF17" s="721">
        <v>4.7714285714285714</v>
      </c>
      <c r="AG17" s="570">
        <v>7.1485714285714286</v>
      </c>
      <c r="AH17" s="570">
        <v>8.8000000000000007</v>
      </c>
      <c r="AI17" s="570">
        <v>11.7</v>
      </c>
      <c r="AJ17" s="570">
        <v>11.677142857142856</v>
      </c>
      <c r="AK17" s="339">
        <v>13.885714285714286</v>
      </c>
      <c r="AL17" s="570">
        <v>4.3</v>
      </c>
      <c r="AM17" s="570">
        <v>4.0999999999999996</v>
      </c>
      <c r="AN17" s="570">
        <v>4.114285714285713</v>
      </c>
      <c r="AO17" s="722">
        <v>4.0999999999999996</v>
      </c>
      <c r="AP17" s="339">
        <v>4.3428571428571434</v>
      </c>
      <c r="AQ17" s="339">
        <v>3.5</v>
      </c>
      <c r="AR17" s="727">
        <v>44750</v>
      </c>
      <c r="AS17" s="727">
        <v>44774</v>
      </c>
      <c r="AT17" s="727">
        <v>44813.571428571428</v>
      </c>
      <c r="AU17" s="921">
        <v>24.142857142857142</v>
      </c>
      <c r="AV17" s="728">
        <v>39.571428571428569</v>
      </c>
      <c r="AW17" s="352">
        <v>28.571428571428573</v>
      </c>
      <c r="AX17" s="310">
        <v>55</v>
      </c>
      <c r="AY17" s="310">
        <v>15</v>
      </c>
      <c r="AZ17" s="310">
        <v>1.4285714285714286</v>
      </c>
      <c r="BA17" s="829">
        <v>0</v>
      </c>
      <c r="BB17" s="830">
        <v>22.321428571428573</v>
      </c>
      <c r="BC17" s="410">
        <v>18.75</v>
      </c>
      <c r="BD17" s="466" t="e">
        <v>#DIV/0!</v>
      </c>
      <c r="BE17" s="466" t="e">
        <v>#DIV/0!</v>
      </c>
      <c r="BF17" s="466"/>
      <c r="BG17" s="466" t="e">
        <v>#DIV/0!</v>
      </c>
      <c r="BH17" s="466"/>
      <c r="BI17" s="466" t="e">
        <v>#DIV/0!</v>
      </c>
      <c r="BJ17" s="466" t="e">
        <v>#DIV/0!</v>
      </c>
      <c r="BK17" s="639" t="e">
        <v>#DIV/0!</v>
      </c>
      <c r="BL17" s="639" t="e">
        <v>#DIV/0!</v>
      </c>
      <c r="BM17" s="639"/>
      <c r="BN17" s="639"/>
      <c r="BO17" s="639"/>
      <c r="BP17" s="658"/>
      <c r="BQ17" s="653"/>
      <c r="BR17" s="653"/>
      <c r="BS17" s="659"/>
      <c r="BT17" s="652"/>
      <c r="BU17" s="466"/>
      <c r="BV17" s="656"/>
      <c r="BW17" s="466"/>
      <c r="BX17" s="667"/>
      <c r="BY17" s="466"/>
      <c r="BZ17" s="466"/>
      <c r="CA17" s="466"/>
      <c r="CB17" s="466"/>
      <c r="CC17" s="466"/>
      <c r="CD17" s="466"/>
      <c r="CE17" s="466"/>
      <c r="CF17" s="466"/>
      <c r="CG17" s="466"/>
    </row>
    <row r="18" spans="1:90" ht="22.5" customHeight="1" thickBot="1" x14ac:dyDescent="0.25">
      <c r="A18" s="19"/>
      <c r="B18" s="1028"/>
      <c r="C18" s="66" t="s">
        <v>160</v>
      </c>
      <c r="D18" s="45"/>
      <c r="E18" s="174">
        <v>133.19999999999999</v>
      </c>
      <c r="F18" s="744"/>
      <c r="G18" s="51">
        <v>21.112249952660299</v>
      </c>
      <c r="H18" s="48">
        <v>3.9982488721804499</v>
      </c>
      <c r="I18" s="46">
        <v>3.6241271573820919</v>
      </c>
      <c r="J18" s="47">
        <v>14.822279197994987</v>
      </c>
      <c r="K18" s="49">
        <v>2.6872045112781953</v>
      </c>
      <c r="L18" s="62">
        <v>20.915202419856833</v>
      </c>
      <c r="M18" s="63">
        <v>28.567106481481481</v>
      </c>
      <c r="N18" s="63">
        <v>63.812339423677521</v>
      </c>
      <c r="O18" s="310">
        <v>72.777849523809522</v>
      </c>
      <c r="P18" s="353">
        <v>108.41428571428571</v>
      </c>
      <c r="Q18" s="311">
        <v>87.557000000000002</v>
      </c>
      <c r="R18" s="312">
        <v>3.7224643874643868</v>
      </c>
      <c r="S18" s="307">
        <v>4.5771128540305011</v>
      </c>
      <c r="T18" s="313">
        <v>9.7477426462426457</v>
      </c>
      <c r="U18" s="313">
        <v>21.354847466154158</v>
      </c>
      <c r="V18" s="313">
        <v>21.041000000000004</v>
      </c>
      <c r="W18" s="312">
        <v>16.336165458937195</v>
      </c>
      <c r="X18" s="312">
        <v>21.112249952660299</v>
      </c>
      <c r="Y18" s="314">
        <v>78.574477530734498</v>
      </c>
      <c r="Z18" s="315">
        <v>96.329897120368742</v>
      </c>
      <c r="AA18" s="315">
        <v>207.32469944865139</v>
      </c>
      <c r="AB18" s="315">
        <v>453.55781383543035</v>
      </c>
      <c r="AC18" s="315">
        <v>448.35</v>
      </c>
      <c r="AD18" s="316">
        <v>349.33709031198686</v>
      </c>
      <c r="AE18" s="312">
        <v>2.6872045112781953</v>
      </c>
      <c r="AF18" s="307">
        <v>4.4437714544279245</v>
      </c>
      <c r="AG18" s="313">
        <v>6.4694639538239542</v>
      </c>
      <c r="AH18" s="313">
        <v>8.9</v>
      </c>
      <c r="AI18" s="313">
        <v>11.187549975909167</v>
      </c>
      <c r="AJ18" s="313">
        <v>11.962307692307693</v>
      </c>
      <c r="AK18" s="306">
        <v>14.028571428571428</v>
      </c>
      <c r="AL18" s="308" t="s">
        <v>163</v>
      </c>
      <c r="AM18" s="308">
        <v>4.1215779326084503</v>
      </c>
      <c r="AN18" s="308">
        <v>3.999845392702535</v>
      </c>
      <c r="AO18" s="311">
        <v>3.9999999999999996</v>
      </c>
      <c r="AP18" s="306">
        <v>4.3125</v>
      </c>
      <c r="AQ18" s="61" t="s">
        <v>163</v>
      </c>
      <c r="AR18" s="199">
        <v>192.8</v>
      </c>
      <c r="AS18" s="199">
        <v>214.9</v>
      </c>
      <c r="AT18" s="199">
        <v>254.09</v>
      </c>
      <c r="AU18" s="468">
        <v>22.1</v>
      </c>
      <c r="AV18" s="468">
        <v>39.21738095238095</v>
      </c>
      <c r="AW18" s="48" t="s">
        <v>163</v>
      </c>
      <c r="AX18" s="50" t="s">
        <v>163</v>
      </c>
      <c r="AY18" s="50" t="s">
        <v>163</v>
      </c>
      <c r="AZ18" s="50" t="s">
        <v>163</v>
      </c>
      <c r="BA18" s="51" t="s">
        <v>163</v>
      </c>
      <c r="BB18" s="923">
        <v>12.775</v>
      </c>
      <c r="BC18" s="166"/>
      <c r="BD18" s="466"/>
      <c r="BE18" s="466"/>
      <c r="BF18" s="466"/>
      <c r="BG18" s="466"/>
      <c r="BH18" s="466"/>
      <c r="BI18" s="466"/>
      <c r="BJ18" s="466"/>
      <c r="BK18" s="639"/>
      <c r="BL18" s="639"/>
      <c r="BM18" s="639"/>
      <c r="BN18" s="639"/>
      <c r="BO18" s="639" t="s">
        <v>33</v>
      </c>
      <c r="BP18" s="658">
        <f>+I18</f>
        <v>3.6241271573820919</v>
      </c>
      <c r="BQ18" s="653">
        <f>+E18</f>
        <v>133.19999999999999</v>
      </c>
      <c r="BR18" s="653">
        <v>149</v>
      </c>
      <c r="BS18" s="659">
        <f>+BR18-BQ18</f>
        <v>15.800000000000011</v>
      </c>
      <c r="BT18" s="652">
        <f>+Z18-Y18</f>
        <v>17.755419589634243</v>
      </c>
      <c r="BU18" s="466">
        <f>+BT18/BS18</f>
        <v>1.1237607335211539</v>
      </c>
      <c r="BV18" s="656">
        <f>+AF18-AE18</f>
        <v>1.7565669431497293</v>
      </c>
      <c r="BW18" s="466">
        <f>+BV18/BS18</f>
        <v>0.11117512298416</v>
      </c>
      <c r="BX18" s="668"/>
      <c r="BY18" s="466"/>
      <c r="BZ18" s="466"/>
      <c r="CA18" s="466"/>
      <c r="CB18" s="466"/>
      <c r="CC18" s="466"/>
      <c r="CD18" s="466"/>
      <c r="CE18" s="466"/>
      <c r="CF18" s="466"/>
      <c r="CG18" s="466"/>
      <c r="CH18"/>
      <c r="CI18"/>
      <c r="CJ18"/>
      <c r="CK18"/>
      <c r="CL18"/>
    </row>
    <row r="19" spans="1:90" ht="10.5" customHeight="1" thickBot="1" x14ac:dyDescent="0.25">
      <c r="C19" s="67"/>
      <c r="D19" s="67"/>
      <c r="E19" s="184"/>
      <c r="F19" s="745"/>
      <c r="G19" s="67"/>
      <c r="H19" s="67"/>
      <c r="I19" s="67"/>
      <c r="K19" s="67"/>
      <c r="L19" s="67"/>
      <c r="M19" s="67"/>
      <c r="N19" s="67"/>
      <c r="O19" s="494"/>
      <c r="P19" s="494"/>
      <c r="Q19" s="494"/>
      <c r="R19" s="494"/>
      <c r="S19" s="494"/>
      <c r="T19" s="494"/>
      <c r="U19" s="494"/>
      <c r="V19" s="494"/>
      <c r="W19" s="494"/>
      <c r="X19" s="494"/>
      <c r="Y19" s="494"/>
      <c r="Z19" s="494"/>
      <c r="AA19" s="494"/>
      <c r="AB19" s="494"/>
      <c r="AC19" s="494"/>
      <c r="AD19" s="494"/>
      <c r="AE19" s="494"/>
      <c r="AF19" s="494"/>
      <c r="AG19" s="494"/>
      <c r="AH19" s="494"/>
      <c r="AI19" s="494"/>
      <c r="AJ19" s="494"/>
      <c r="AK19" s="494"/>
      <c r="AL19" s="494"/>
      <c r="AM19" s="494"/>
      <c r="AN19" s="494"/>
      <c r="AO19" s="494"/>
      <c r="AP19" s="494"/>
      <c r="AQ19" s="67"/>
      <c r="AR19" s="184"/>
      <c r="AS19" s="184"/>
      <c r="AT19" s="184"/>
      <c r="AU19" s="67"/>
      <c r="AV19" s="67"/>
      <c r="AW19" s="831"/>
      <c r="AX19" s="831"/>
      <c r="AY19" s="831"/>
      <c r="AZ19" s="832"/>
      <c r="BA19" s="833"/>
      <c r="BB19" s="216"/>
      <c r="BC19" s="67"/>
      <c r="BD19" s="466"/>
      <c r="BE19" s="466"/>
      <c r="BF19" s="466"/>
      <c r="BG19" s="466"/>
      <c r="BH19" s="466"/>
      <c r="BI19" s="466"/>
      <c r="BJ19" s="466"/>
      <c r="BK19" s="669"/>
      <c r="BL19" s="669"/>
      <c r="BM19" s="669"/>
      <c r="BN19" s="669"/>
      <c r="BO19" s="669"/>
      <c r="BP19" s="669"/>
      <c r="BQ19" s="669"/>
      <c r="BR19" s="669"/>
      <c r="BS19" s="669"/>
      <c r="BT19" s="670"/>
      <c r="BU19" s="670"/>
      <c r="BV19" s="670"/>
      <c r="BW19" s="670"/>
      <c r="BX19" s="671"/>
      <c r="BY19" s="669"/>
      <c r="BZ19" s="669"/>
      <c r="CA19" s="669"/>
      <c r="CB19" s="672"/>
      <c r="CC19" s="672"/>
      <c r="CD19" s="672"/>
      <c r="CE19" s="672"/>
      <c r="CF19" s="673"/>
      <c r="CG19" s="673"/>
    </row>
    <row r="20" spans="1:90" ht="22.5" customHeight="1" x14ac:dyDescent="0.2">
      <c r="B20" s="8"/>
      <c r="C20" s="9" t="s">
        <v>0</v>
      </c>
      <c r="D20" s="10"/>
      <c r="E20" s="944" t="s">
        <v>1</v>
      </c>
      <c r="F20" s="737" t="s">
        <v>138</v>
      </c>
      <c r="G20" s="218" t="s">
        <v>2</v>
      </c>
      <c r="H20" s="219" t="s">
        <v>3</v>
      </c>
      <c r="I20" s="218" t="s">
        <v>4</v>
      </c>
      <c r="J20" s="1003" t="s">
        <v>5</v>
      </c>
      <c r="K20" s="1004"/>
      <c r="L20" s="12" t="s">
        <v>6</v>
      </c>
      <c r="M20" s="12"/>
      <c r="N20" s="12"/>
      <c r="O20" s="491"/>
      <c r="P20" s="581"/>
      <c r="Q20" s="616"/>
      <c r="R20" s="491" t="s">
        <v>7</v>
      </c>
      <c r="S20" s="491"/>
      <c r="T20" s="491"/>
      <c r="U20" s="491"/>
      <c r="V20" s="491"/>
      <c r="W20" s="581"/>
      <c r="X20" s="1019" t="s">
        <v>53</v>
      </c>
      <c r="Y20" s="491" t="s">
        <v>8</v>
      </c>
      <c r="Z20" s="491"/>
      <c r="AA20" s="491"/>
      <c r="AB20" s="491"/>
      <c r="AC20" s="491"/>
      <c r="AD20" s="609"/>
      <c r="AE20" s="1016" t="s">
        <v>9</v>
      </c>
      <c r="AF20" s="964"/>
      <c r="AG20" s="964"/>
      <c r="AH20" s="964"/>
      <c r="AI20" s="964"/>
      <c r="AJ20" s="964"/>
      <c r="AK20" s="965"/>
      <c r="AL20" s="964" t="s">
        <v>162</v>
      </c>
      <c r="AM20" s="964"/>
      <c r="AN20" s="964"/>
      <c r="AO20" s="964"/>
      <c r="AP20" s="965"/>
      <c r="AQ20" s="297" t="s">
        <v>133</v>
      </c>
      <c r="AR20" s="950" t="s">
        <v>35</v>
      </c>
      <c r="AS20" s="976" t="s">
        <v>11</v>
      </c>
      <c r="AT20" s="955" t="s">
        <v>12</v>
      </c>
      <c r="AU20" s="958" t="s">
        <v>36</v>
      </c>
      <c r="AV20" s="961" t="s">
        <v>37</v>
      </c>
      <c r="AW20" s="988" t="s">
        <v>13</v>
      </c>
      <c r="AX20" s="989"/>
      <c r="AY20" s="989"/>
      <c r="AZ20" s="989"/>
      <c r="BA20" s="989"/>
      <c r="BB20" s="990"/>
      <c r="BC20" s="166"/>
      <c r="BD20" s="969" t="s">
        <v>88</v>
      </c>
      <c r="BE20" s="970"/>
      <c r="BF20" s="970"/>
      <c r="BG20" s="970"/>
      <c r="BH20" s="970"/>
      <c r="BI20" s="970"/>
      <c r="BJ20" s="971"/>
      <c r="BK20" s="639"/>
      <c r="BL20" s="639"/>
      <c r="BM20" s="639"/>
      <c r="BN20" s="639"/>
      <c r="BO20" s="639"/>
      <c r="BP20" s="639"/>
      <c r="BQ20" s="639"/>
      <c r="BR20" s="466"/>
      <c r="BS20" s="466"/>
      <c r="BT20" s="466"/>
      <c r="BU20" s="466"/>
      <c r="BV20" s="466"/>
      <c r="BW20" s="466"/>
      <c r="BX20" s="466"/>
      <c r="BY20" s="466"/>
      <c r="BZ20" s="466"/>
      <c r="CA20" s="466"/>
      <c r="CB20" s="466"/>
      <c r="CC20" s="466"/>
      <c r="CD20" s="466"/>
      <c r="CE20" s="466"/>
      <c r="CF20" s="466"/>
      <c r="CG20" s="466"/>
      <c r="CH20"/>
      <c r="CI20"/>
      <c r="CJ20"/>
      <c r="CK20"/>
      <c r="CL20"/>
    </row>
    <row r="21" spans="1:90" ht="30.75" customHeight="1" x14ac:dyDescent="0.2">
      <c r="B21" s="215"/>
      <c r="C21" s="216"/>
      <c r="D21" s="217"/>
      <c r="E21" s="945"/>
      <c r="F21" s="738" t="s">
        <v>139</v>
      </c>
      <c r="G21" s="230" t="s">
        <v>14</v>
      </c>
      <c r="H21" s="231" t="s">
        <v>15</v>
      </c>
      <c r="I21" s="230" t="s">
        <v>16</v>
      </c>
      <c r="J21" s="251" t="s">
        <v>58</v>
      </c>
      <c r="K21" s="286" t="s">
        <v>61</v>
      </c>
      <c r="L21" s="717" t="s">
        <v>62</v>
      </c>
      <c r="M21" s="226" t="s">
        <v>150</v>
      </c>
      <c r="N21" s="534"/>
      <c r="O21" s="911" t="s">
        <v>64</v>
      </c>
      <c r="P21" s="792" t="s">
        <v>66</v>
      </c>
      <c r="Q21" s="617" t="s">
        <v>95</v>
      </c>
      <c r="R21" s="1014" t="s">
        <v>17</v>
      </c>
      <c r="S21" s="718" t="s">
        <v>62</v>
      </c>
      <c r="T21" s="492" t="s">
        <v>150</v>
      </c>
      <c r="U21" s="911"/>
      <c r="V21" s="911" t="s">
        <v>64</v>
      </c>
      <c r="W21" s="1017" t="s">
        <v>18</v>
      </c>
      <c r="X21" s="1020"/>
      <c r="Y21" s="1014" t="s">
        <v>17</v>
      </c>
      <c r="Z21" s="718" t="s">
        <v>62</v>
      </c>
      <c r="AA21" s="492" t="s">
        <v>150</v>
      </c>
      <c r="AB21" s="911"/>
      <c r="AC21" s="911" t="s">
        <v>64</v>
      </c>
      <c r="AD21" s="1012" t="s">
        <v>19</v>
      </c>
      <c r="AE21" s="1014" t="s">
        <v>17</v>
      </c>
      <c r="AF21" s="718" t="s">
        <v>62</v>
      </c>
      <c r="AG21" s="492" t="s">
        <v>150</v>
      </c>
      <c r="AH21" s="911"/>
      <c r="AI21" s="911"/>
      <c r="AJ21" s="911" t="s">
        <v>64</v>
      </c>
      <c r="AK21" s="574" t="s">
        <v>66</v>
      </c>
      <c r="AL21" s="492" t="s">
        <v>151</v>
      </c>
      <c r="AM21" s="911"/>
      <c r="AN21" s="911" t="s">
        <v>64</v>
      </c>
      <c r="AO21" s="610" t="s">
        <v>100</v>
      </c>
      <c r="AP21" s="574" t="s">
        <v>66</v>
      </c>
      <c r="AQ21" s="596" t="s">
        <v>134</v>
      </c>
      <c r="AR21" s="951"/>
      <c r="AS21" s="977"/>
      <c r="AT21" s="956"/>
      <c r="AU21" s="959"/>
      <c r="AV21" s="962"/>
      <c r="AW21" s="991"/>
      <c r="AX21" s="992"/>
      <c r="AY21" s="992"/>
      <c r="AZ21" s="992"/>
      <c r="BA21" s="992"/>
      <c r="BB21" s="993"/>
      <c r="BC21" s="166"/>
      <c r="BD21" s="640" t="s">
        <v>62</v>
      </c>
      <c r="BE21" s="641" t="s">
        <v>63</v>
      </c>
      <c r="BF21" s="641"/>
      <c r="BG21" s="641" t="s">
        <v>64</v>
      </c>
      <c r="BH21" s="641"/>
      <c r="BI21" s="641" t="s">
        <v>65</v>
      </c>
      <c r="BJ21" s="642" t="s">
        <v>66</v>
      </c>
      <c r="BK21" s="643" t="s">
        <v>94</v>
      </c>
      <c r="BL21" s="639"/>
      <c r="BM21" s="639"/>
      <c r="BN21" s="639"/>
      <c r="BO21" s="639"/>
      <c r="BP21" s="639"/>
      <c r="BQ21" s="639"/>
      <c r="BR21" s="466"/>
      <c r="BS21" s="466"/>
      <c r="BT21" s="466"/>
      <c r="BU21" s="466"/>
      <c r="BV21" s="466"/>
      <c r="BW21" s="466"/>
      <c r="BX21" s="466"/>
      <c r="BY21" s="466"/>
      <c r="BZ21" s="466"/>
      <c r="CA21" s="466"/>
      <c r="CB21" s="466"/>
      <c r="CC21" s="466"/>
      <c r="CD21" s="466"/>
      <c r="CE21" s="466"/>
      <c r="CF21" s="466"/>
      <c r="CG21" s="466"/>
      <c r="CH21"/>
      <c r="CI21"/>
      <c r="CJ21"/>
      <c r="CK21"/>
      <c r="CL21"/>
    </row>
    <row r="22" spans="1:90" ht="22.5" customHeight="1" thickBot="1" x14ac:dyDescent="0.25">
      <c r="A22" s="299"/>
      <c r="B22" s="15"/>
      <c r="C22" s="16"/>
      <c r="D22" s="16"/>
      <c r="E22" s="222" t="s">
        <v>54</v>
      </c>
      <c r="F22" s="739" t="s">
        <v>140</v>
      </c>
      <c r="G22" s="223" t="s">
        <v>55</v>
      </c>
      <c r="H22" s="224" t="s">
        <v>56</v>
      </c>
      <c r="I22" s="223" t="s">
        <v>57</v>
      </c>
      <c r="J22" s="252" t="s">
        <v>59</v>
      </c>
      <c r="K22" s="223" t="s">
        <v>60</v>
      </c>
      <c r="L22" s="228">
        <v>45071</v>
      </c>
      <c r="M22" s="229">
        <v>45081</v>
      </c>
      <c r="N22" s="229">
        <v>45111</v>
      </c>
      <c r="O22" s="493">
        <v>45116</v>
      </c>
      <c r="P22" s="575">
        <v>44784</v>
      </c>
      <c r="Q22" s="908" t="s">
        <v>96</v>
      </c>
      <c r="R22" s="1015"/>
      <c r="S22" s="576">
        <f>$L22</f>
        <v>45071</v>
      </c>
      <c r="T22" s="493">
        <f>$M22</f>
        <v>45081</v>
      </c>
      <c r="U22" s="493">
        <v>45111</v>
      </c>
      <c r="V22" s="493">
        <f>$O22</f>
        <v>45116</v>
      </c>
      <c r="W22" s="1018"/>
      <c r="X22" s="1021"/>
      <c r="Y22" s="1015"/>
      <c r="Z22" s="576">
        <f>$L22</f>
        <v>45071</v>
      </c>
      <c r="AA22" s="493">
        <f>$M22</f>
        <v>45081</v>
      </c>
      <c r="AB22" s="493">
        <v>45111</v>
      </c>
      <c r="AC22" s="493">
        <f>$O22</f>
        <v>45116</v>
      </c>
      <c r="AD22" s="1013"/>
      <c r="AE22" s="1015"/>
      <c r="AF22" s="576">
        <f>$L22</f>
        <v>45071</v>
      </c>
      <c r="AG22" s="493">
        <f>$M22</f>
        <v>45081</v>
      </c>
      <c r="AH22" s="493">
        <v>45096</v>
      </c>
      <c r="AI22" s="493">
        <v>45111</v>
      </c>
      <c r="AJ22" s="493">
        <f>$O22</f>
        <v>45116</v>
      </c>
      <c r="AK22" s="577">
        <f>$P22</f>
        <v>44784</v>
      </c>
      <c r="AL22" s="493">
        <f>$M22</f>
        <v>45081</v>
      </c>
      <c r="AM22" s="493">
        <v>45111</v>
      </c>
      <c r="AN22" s="493">
        <f>$O22</f>
        <v>45116</v>
      </c>
      <c r="AO22" s="575">
        <v>44766</v>
      </c>
      <c r="AP22" s="588">
        <f>$P22</f>
        <v>44784</v>
      </c>
      <c r="AQ22" s="611"/>
      <c r="AR22" s="1008"/>
      <c r="AS22" s="1007"/>
      <c r="AT22" s="957"/>
      <c r="AU22" s="960"/>
      <c r="AV22" s="963"/>
      <c r="AW22" s="834" t="s">
        <v>20</v>
      </c>
      <c r="AX22" s="835" t="s">
        <v>21</v>
      </c>
      <c r="AY22" s="835" t="s">
        <v>22</v>
      </c>
      <c r="AZ22" s="835" t="s">
        <v>23</v>
      </c>
      <c r="BA22" s="836" t="s">
        <v>24</v>
      </c>
      <c r="BB22" s="837" t="s">
        <v>121</v>
      </c>
      <c r="BC22" s="166"/>
      <c r="BD22" s="644">
        <v>43242</v>
      </c>
      <c r="BE22" s="645">
        <v>43254</v>
      </c>
      <c r="BF22" s="645"/>
      <c r="BG22" s="645">
        <v>43282</v>
      </c>
      <c r="BH22" s="645"/>
      <c r="BI22" s="645">
        <v>43303</v>
      </c>
      <c r="BJ22" s="646">
        <v>43307</v>
      </c>
      <c r="BK22" s="639"/>
      <c r="BL22" s="639"/>
      <c r="BM22" s="639"/>
      <c r="BN22" s="639"/>
      <c r="BO22" s="639"/>
      <c r="BP22" s="664" t="s">
        <v>76</v>
      </c>
      <c r="BQ22" s="649" t="s">
        <v>78</v>
      </c>
      <c r="BR22" s="649" t="s">
        <v>79</v>
      </c>
      <c r="BS22" s="649" t="s">
        <v>80</v>
      </c>
      <c r="BT22" s="664" t="s">
        <v>75</v>
      </c>
      <c r="BU22" s="665" t="s">
        <v>74</v>
      </c>
      <c r="BV22" s="664" t="s">
        <v>75</v>
      </c>
      <c r="BW22" s="664" t="s">
        <v>74</v>
      </c>
      <c r="BX22" s="466"/>
      <c r="BY22" s="466"/>
      <c r="BZ22" s="466"/>
      <c r="CA22" s="466"/>
      <c r="CB22" s="466"/>
      <c r="CC22" s="466"/>
      <c r="CD22" s="466"/>
      <c r="CE22" s="466"/>
      <c r="CF22" s="466"/>
      <c r="CG22" s="466"/>
      <c r="CH22"/>
      <c r="CI22"/>
      <c r="CJ22"/>
      <c r="CK22"/>
      <c r="CL22"/>
    </row>
    <row r="23" spans="1:90" s="290" customFormat="1" ht="22.5" customHeight="1" thickTop="1" x14ac:dyDescent="0.2">
      <c r="A23" s="299"/>
      <c r="B23" s="1033" t="s">
        <v>26</v>
      </c>
      <c r="C23" s="446" t="s">
        <v>102</v>
      </c>
      <c r="D23" s="932" t="s">
        <v>43</v>
      </c>
      <c r="E23" s="383">
        <v>45056</v>
      </c>
      <c r="F23" s="938">
        <v>9.4499999999999993</v>
      </c>
      <c r="G23" s="384">
        <v>22.371364653243848</v>
      </c>
      <c r="H23" s="385">
        <v>4</v>
      </c>
      <c r="I23" s="384">
        <v>3.6</v>
      </c>
      <c r="J23" s="386">
        <v>15.2</v>
      </c>
      <c r="K23" s="387">
        <v>2.2000000000000002</v>
      </c>
      <c r="L23" s="388">
        <v>24</v>
      </c>
      <c r="M23" s="389">
        <v>25.333333333333332</v>
      </c>
      <c r="N23" s="389">
        <v>58.3</v>
      </c>
      <c r="O23" s="389">
        <v>65.900000000000006</v>
      </c>
      <c r="P23" s="390"/>
      <c r="Q23" s="447"/>
      <c r="R23" s="391">
        <v>3.91</v>
      </c>
      <c r="S23" s="388">
        <v>6.2</v>
      </c>
      <c r="T23" s="389">
        <v>10.466666666666667</v>
      </c>
      <c r="U23" s="389">
        <v>26</v>
      </c>
      <c r="V23" s="389">
        <v>23.3</v>
      </c>
      <c r="W23" s="386"/>
      <c r="X23" s="391">
        <f>+G23</f>
        <v>22.371364653243848</v>
      </c>
      <c r="Y23" s="392">
        <f t="shared" ref="Y23:AD25" si="31">IF(R23="","",+R23*$X23)</f>
        <v>87.472035794183455</v>
      </c>
      <c r="Z23" s="393">
        <f t="shared" si="31"/>
        <v>138.70246085011186</v>
      </c>
      <c r="AA23" s="393">
        <f t="shared" si="31"/>
        <v>234.15361670395228</v>
      </c>
      <c r="AB23" s="393">
        <f t="shared" si="31"/>
        <v>581.6554809843401</v>
      </c>
      <c r="AC23" s="393">
        <f t="shared" si="31"/>
        <v>521.25279642058172</v>
      </c>
      <c r="AD23" s="448" t="str">
        <f t="shared" si="31"/>
        <v/>
      </c>
      <c r="AE23" s="391">
        <f>K23</f>
        <v>2.2000000000000002</v>
      </c>
      <c r="AF23" s="388">
        <v>5.0999999999999996</v>
      </c>
      <c r="AG23" s="389">
        <v>6.166666666666667</v>
      </c>
      <c r="AH23" s="389">
        <v>9.3000000000000007</v>
      </c>
      <c r="AI23" s="389">
        <v>11.75</v>
      </c>
      <c r="AJ23" s="389">
        <v>12.36</v>
      </c>
      <c r="AK23" s="387"/>
      <c r="AL23" s="389">
        <v>4.4000000000000004</v>
      </c>
      <c r="AM23" s="389">
        <v>4.4000000000000004</v>
      </c>
      <c r="AN23" s="389">
        <v>4</v>
      </c>
      <c r="AO23" s="389"/>
      <c r="AP23" s="387"/>
      <c r="AQ23" s="391"/>
      <c r="AR23" s="394"/>
      <c r="AS23" s="394"/>
      <c r="AT23" s="394"/>
      <c r="AU23" s="449">
        <f t="shared" ref="AU23:AV25" si="32">AS23-AR23</f>
        <v>0</v>
      </c>
      <c r="AV23" s="796">
        <f t="shared" si="32"/>
        <v>0</v>
      </c>
      <c r="AW23" s="838"/>
      <c r="AX23" s="839"/>
      <c r="AY23" s="839"/>
      <c r="AZ23" s="839"/>
      <c r="BA23" s="840"/>
      <c r="BB23" s="925">
        <f t="shared" ref="BB23:BB26" si="33">AX23*0.25+AY23*0.5+AZ23*0.75+BA23</f>
        <v>0</v>
      </c>
      <c r="BC23" s="528"/>
      <c r="BD23" s="674"/>
      <c r="BE23" s="675"/>
      <c r="BF23" s="675"/>
      <c r="BG23" s="674"/>
      <c r="BH23" s="674"/>
      <c r="BI23" s="676"/>
      <c r="BJ23" s="674"/>
      <c r="BK23" s="677"/>
      <c r="BL23" s="677"/>
      <c r="BM23" s="677"/>
      <c r="BN23" s="677"/>
      <c r="BO23" s="677" t="s">
        <v>83</v>
      </c>
      <c r="BP23" s="678">
        <f>+I23</f>
        <v>3.6</v>
      </c>
      <c r="BQ23" s="679">
        <f>+E23</f>
        <v>45056</v>
      </c>
      <c r="BR23" s="679">
        <v>42883</v>
      </c>
      <c r="BS23" s="680">
        <f>+BR23-BQ23</f>
        <v>-2173</v>
      </c>
      <c r="BT23" s="678">
        <f>+Z23-Y23</f>
        <v>51.230425055928407</v>
      </c>
      <c r="BU23" s="681">
        <f>+BT23/BS23</f>
        <v>-2.3575897402636173E-2</v>
      </c>
      <c r="BV23" s="682">
        <f>+AF23-AE23</f>
        <v>2.8999999999999995</v>
      </c>
      <c r="BW23" s="681">
        <f>+BV23/BS23</f>
        <v>-1.3345605154164747E-3</v>
      </c>
      <c r="BX23" s="681"/>
      <c r="BY23" s="681"/>
      <c r="BZ23" s="681"/>
      <c r="CA23" s="681"/>
      <c r="CB23" s="681"/>
      <c r="CC23" s="681"/>
      <c r="CD23" s="681"/>
      <c r="CE23" s="681"/>
      <c r="CF23" s="681"/>
      <c r="CG23" s="681"/>
    </row>
    <row r="24" spans="1:90" s="290" customFormat="1" ht="22.5" customHeight="1" x14ac:dyDescent="0.2">
      <c r="A24" s="299"/>
      <c r="B24" s="1034"/>
      <c r="C24" s="400" t="s">
        <v>107</v>
      </c>
      <c r="D24" s="933" t="s">
        <v>85</v>
      </c>
      <c r="E24" s="506">
        <v>45063</v>
      </c>
      <c r="F24" s="161"/>
      <c r="G24" s="450">
        <v>16.359918200408998</v>
      </c>
      <c r="H24" s="451">
        <v>3.05</v>
      </c>
      <c r="I24" s="450">
        <v>2.95</v>
      </c>
      <c r="J24" s="452">
        <v>16.649999999999999</v>
      </c>
      <c r="K24" s="453">
        <v>4.3600000000000003</v>
      </c>
      <c r="L24" s="250">
        <v>24.1</v>
      </c>
      <c r="M24" s="454">
        <v>24.5</v>
      </c>
      <c r="N24" s="454"/>
      <c r="O24" s="454">
        <v>59</v>
      </c>
      <c r="P24" s="455"/>
      <c r="Q24" s="455"/>
      <c r="R24" s="456">
        <v>3.08</v>
      </c>
      <c r="S24" s="250">
        <v>3.4</v>
      </c>
      <c r="T24" s="454">
        <v>7.5</v>
      </c>
      <c r="U24" s="454"/>
      <c r="V24" s="454">
        <v>20.9</v>
      </c>
      <c r="W24" s="452"/>
      <c r="X24" s="456">
        <f>+G24</f>
        <v>16.359918200408998</v>
      </c>
      <c r="Y24" s="458">
        <f t="shared" si="31"/>
        <v>50.388548057259719</v>
      </c>
      <c r="Z24" s="459">
        <f t="shared" si="31"/>
        <v>55.623721881390594</v>
      </c>
      <c r="AA24" s="459">
        <f t="shared" si="31"/>
        <v>122.69938650306749</v>
      </c>
      <c r="AB24" s="459" t="str">
        <f t="shared" si="31"/>
        <v/>
      </c>
      <c r="AC24" s="459">
        <f t="shared" si="31"/>
        <v>341.92229038854805</v>
      </c>
      <c r="AD24" s="460" t="str">
        <f t="shared" si="31"/>
        <v/>
      </c>
      <c r="AE24" s="456">
        <f>K24</f>
        <v>4.3600000000000003</v>
      </c>
      <c r="AF24" s="250">
        <v>4.8</v>
      </c>
      <c r="AG24" s="454">
        <v>6.16</v>
      </c>
      <c r="AH24" s="454">
        <v>9.3000000000000007</v>
      </c>
      <c r="AI24" s="454">
        <v>11.8</v>
      </c>
      <c r="AJ24" s="454">
        <v>12.42</v>
      </c>
      <c r="AK24" s="453"/>
      <c r="AL24" s="454">
        <v>4.2</v>
      </c>
      <c r="AM24" s="454">
        <v>4.2</v>
      </c>
      <c r="AN24" s="454">
        <v>4.2</v>
      </c>
      <c r="AO24" s="454"/>
      <c r="AP24" s="453"/>
      <c r="AQ24" s="452"/>
      <c r="AR24" s="461"/>
      <c r="AS24" s="461"/>
      <c r="AT24" s="461"/>
      <c r="AU24" s="462">
        <f t="shared" si="32"/>
        <v>0</v>
      </c>
      <c r="AV24" s="797">
        <f t="shared" si="32"/>
        <v>0</v>
      </c>
      <c r="AW24" s="838"/>
      <c r="AX24" s="839"/>
      <c r="AY24" s="839"/>
      <c r="AZ24" s="839"/>
      <c r="BA24" s="840"/>
      <c r="BB24" s="925">
        <f t="shared" si="33"/>
        <v>0</v>
      </c>
      <c r="BC24" s="528"/>
      <c r="BD24" s="674"/>
      <c r="BE24" s="675"/>
      <c r="BF24" s="675"/>
      <c r="BG24" s="674"/>
      <c r="BH24" s="674"/>
      <c r="BI24" s="676"/>
      <c r="BJ24" s="674"/>
      <c r="BK24" s="677"/>
      <c r="BL24" s="677"/>
      <c r="BM24" s="677"/>
      <c r="BN24" s="677"/>
      <c r="BO24" s="677"/>
      <c r="BP24" s="678"/>
      <c r="BQ24" s="679"/>
      <c r="BR24" s="679"/>
      <c r="BS24" s="680"/>
      <c r="BT24" s="678"/>
      <c r="BU24" s="681"/>
      <c r="BV24" s="682"/>
      <c r="BW24" s="681"/>
      <c r="BX24" s="681"/>
      <c r="BY24" s="681"/>
      <c r="BZ24" s="681"/>
      <c r="CA24" s="681"/>
      <c r="CB24" s="681"/>
      <c r="CC24" s="681"/>
      <c r="CD24" s="681"/>
      <c r="CE24" s="681"/>
      <c r="CF24" s="681"/>
      <c r="CG24" s="681"/>
    </row>
    <row r="25" spans="1:90" s="290" customFormat="1" ht="22.5" customHeight="1" thickBot="1" x14ac:dyDescent="0.25">
      <c r="A25" s="299"/>
      <c r="B25" s="1034"/>
      <c r="C25" s="463" t="s">
        <v>109</v>
      </c>
      <c r="D25" s="934" t="s">
        <v>85</v>
      </c>
      <c r="E25" s="183">
        <v>45059</v>
      </c>
      <c r="F25" s="939">
        <v>8.4</v>
      </c>
      <c r="G25" s="303">
        <v>22.075055187637972</v>
      </c>
      <c r="H25" s="304">
        <v>4.8</v>
      </c>
      <c r="I25" s="303">
        <v>4.5</v>
      </c>
      <c r="J25" s="305">
        <v>15.2</v>
      </c>
      <c r="K25" s="306">
        <v>2.6</v>
      </c>
      <c r="L25" s="307">
        <v>22.1</v>
      </c>
      <c r="M25" s="308">
        <v>26.2</v>
      </c>
      <c r="N25" s="308">
        <v>58.7</v>
      </c>
      <c r="O25" s="308">
        <v>64.3</v>
      </c>
      <c r="P25" s="311"/>
      <c r="Q25" s="311"/>
      <c r="R25" s="312">
        <v>4.66</v>
      </c>
      <c r="S25" s="307">
        <v>5.0999999999999996</v>
      </c>
      <c r="T25" s="308">
        <v>10.7</v>
      </c>
      <c r="U25" s="308">
        <v>22.6</v>
      </c>
      <c r="V25" s="308">
        <v>26.6</v>
      </c>
      <c r="W25" s="305"/>
      <c r="X25" s="312">
        <f>+G25</f>
        <v>22.075055187637972</v>
      </c>
      <c r="Y25" s="314">
        <f t="shared" si="31"/>
        <v>102.86975717439294</v>
      </c>
      <c r="Z25" s="315">
        <f t="shared" si="31"/>
        <v>112.58278145695365</v>
      </c>
      <c r="AA25" s="315">
        <f t="shared" si="31"/>
        <v>236.20309050772627</v>
      </c>
      <c r="AB25" s="315">
        <f t="shared" si="31"/>
        <v>498.89624724061821</v>
      </c>
      <c r="AC25" s="315">
        <f t="shared" si="31"/>
        <v>587.19646799117004</v>
      </c>
      <c r="AD25" s="358" t="str">
        <f t="shared" si="31"/>
        <v/>
      </c>
      <c r="AE25" s="312">
        <f>K25</f>
        <v>2.6</v>
      </c>
      <c r="AF25" s="307">
        <v>4.84</v>
      </c>
      <c r="AG25" s="308">
        <v>6.3</v>
      </c>
      <c r="AH25" s="308">
        <v>9.1</v>
      </c>
      <c r="AI25" s="308">
        <v>12.24</v>
      </c>
      <c r="AJ25" s="308">
        <v>12.7</v>
      </c>
      <c r="AK25" s="306"/>
      <c r="AL25" s="308">
        <v>4.2</v>
      </c>
      <c r="AM25" s="308">
        <v>4.2</v>
      </c>
      <c r="AN25" s="308">
        <v>3.8</v>
      </c>
      <c r="AO25" s="308"/>
      <c r="AP25" s="306"/>
      <c r="AQ25" s="305"/>
      <c r="AR25" s="317"/>
      <c r="AS25" s="317"/>
      <c r="AT25" s="317"/>
      <c r="AU25" s="464">
        <f t="shared" si="32"/>
        <v>0</v>
      </c>
      <c r="AV25" s="798">
        <f t="shared" si="32"/>
        <v>0</v>
      </c>
      <c r="AW25" s="841"/>
      <c r="AX25" s="842"/>
      <c r="AY25" s="842"/>
      <c r="AZ25" s="842"/>
      <c r="BA25" s="843"/>
      <c r="BB25" s="926">
        <f t="shared" si="33"/>
        <v>0</v>
      </c>
      <c r="BC25" s="528"/>
      <c r="BD25" s="674"/>
      <c r="BE25" s="674"/>
      <c r="BF25" s="674"/>
      <c r="BG25" s="674"/>
      <c r="BH25" s="674"/>
      <c r="BI25" s="674"/>
      <c r="BJ25" s="674"/>
      <c r="BK25" s="677"/>
      <c r="BL25" s="677"/>
      <c r="BM25" s="677"/>
      <c r="BN25" s="677"/>
      <c r="BO25" s="677"/>
      <c r="BP25" s="678"/>
      <c r="BQ25" s="679"/>
      <c r="BR25" s="679"/>
      <c r="BS25" s="680"/>
      <c r="BT25" s="678"/>
      <c r="BU25" s="681"/>
      <c r="BV25" s="682"/>
      <c r="BW25" s="681"/>
      <c r="BX25" s="681"/>
      <c r="BY25" s="681"/>
      <c r="BZ25" s="681"/>
      <c r="CA25" s="681"/>
      <c r="CB25" s="681"/>
      <c r="CC25" s="681"/>
      <c r="CD25" s="681"/>
      <c r="CE25" s="681"/>
      <c r="CF25" s="681"/>
      <c r="CG25" s="681"/>
    </row>
    <row r="26" spans="1:90" ht="22.5" customHeight="1" thickTop="1" thickBot="1" x14ac:dyDescent="0.25">
      <c r="A26" s="299"/>
      <c r="B26" s="1034"/>
      <c r="C26" s="411" t="s">
        <v>155</v>
      </c>
      <c r="D26" s="427"/>
      <c r="E26" s="428">
        <f>AVERAGE(E23:E25)</f>
        <v>45059.333333333336</v>
      </c>
      <c r="F26" s="750"/>
      <c r="G26" s="429">
        <f t="shared" ref="G26:AP26" si="34">AVERAGE(G23:G25)</f>
        <v>20.268779347096938</v>
      </c>
      <c r="H26" s="430">
        <f>AVERAGE(H23:H25)</f>
        <v>3.9499999999999997</v>
      </c>
      <c r="I26" s="429">
        <f t="shared" si="34"/>
        <v>3.6833333333333336</v>
      </c>
      <c r="J26" s="431">
        <f t="shared" si="34"/>
        <v>15.683333333333332</v>
      </c>
      <c r="K26" s="432">
        <f t="shared" si="34"/>
        <v>3.0533333333333332</v>
      </c>
      <c r="L26" s="433">
        <f>AVERAGE(L23:L25)</f>
        <v>23.400000000000002</v>
      </c>
      <c r="M26" s="434">
        <f t="shared" si="34"/>
        <v>25.344444444444445</v>
      </c>
      <c r="N26" s="434">
        <f t="shared" si="34"/>
        <v>58.5</v>
      </c>
      <c r="O26" s="434">
        <f t="shared" si="34"/>
        <v>63.066666666666663</v>
      </c>
      <c r="P26" s="435" t="e">
        <f t="shared" si="34"/>
        <v>#DIV/0!</v>
      </c>
      <c r="Q26" s="435" t="e">
        <f t="shared" si="34"/>
        <v>#DIV/0!</v>
      </c>
      <c r="R26" s="436">
        <f t="shared" si="34"/>
        <v>3.8833333333333333</v>
      </c>
      <c r="S26" s="433">
        <f t="shared" si="34"/>
        <v>4.8999999999999995</v>
      </c>
      <c r="T26" s="434">
        <f t="shared" si="34"/>
        <v>9.5555555555555554</v>
      </c>
      <c r="U26" s="434">
        <f t="shared" si="34"/>
        <v>24.3</v>
      </c>
      <c r="V26" s="434">
        <f t="shared" si="34"/>
        <v>23.600000000000005</v>
      </c>
      <c r="W26" s="437" t="e">
        <f t="shared" si="34"/>
        <v>#DIV/0!</v>
      </c>
      <c r="X26" s="438">
        <f t="shared" si="34"/>
        <v>20.268779347096938</v>
      </c>
      <c r="Y26" s="439">
        <f t="shared" si="34"/>
        <v>80.243447008612051</v>
      </c>
      <c r="Z26" s="440">
        <f t="shared" si="34"/>
        <v>102.30298806281871</v>
      </c>
      <c r="AA26" s="440">
        <f t="shared" si="34"/>
        <v>197.685364571582</v>
      </c>
      <c r="AB26" s="440">
        <f t="shared" si="34"/>
        <v>540.27586411247921</v>
      </c>
      <c r="AC26" s="440">
        <f t="shared" si="34"/>
        <v>483.45718493343321</v>
      </c>
      <c r="AD26" s="441" t="e">
        <f t="shared" si="34"/>
        <v>#DIV/0!</v>
      </c>
      <c r="AE26" s="438">
        <f t="shared" si="34"/>
        <v>3.0533333333333332</v>
      </c>
      <c r="AF26" s="431">
        <f>AVERAGE(AF23:AF25)</f>
        <v>4.9133333333333331</v>
      </c>
      <c r="AG26" s="442">
        <f t="shared" si="34"/>
        <v>6.2088888888888896</v>
      </c>
      <c r="AH26" s="442">
        <f t="shared" si="34"/>
        <v>9.2333333333333343</v>
      </c>
      <c r="AI26" s="442">
        <f t="shared" si="34"/>
        <v>11.93</v>
      </c>
      <c r="AJ26" s="442">
        <f t="shared" si="34"/>
        <v>12.493333333333334</v>
      </c>
      <c r="AK26" s="432" t="e">
        <f t="shared" si="34"/>
        <v>#DIV/0!</v>
      </c>
      <c r="AL26" s="434">
        <f t="shared" si="34"/>
        <v>4.2666666666666666</v>
      </c>
      <c r="AM26" s="434">
        <f t="shared" si="34"/>
        <v>4.2666666666666666</v>
      </c>
      <c r="AN26" s="434">
        <f t="shared" si="34"/>
        <v>4</v>
      </c>
      <c r="AO26" s="434" t="e">
        <f t="shared" si="34"/>
        <v>#DIV/0!</v>
      </c>
      <c r="AP26" s="432" t="e">
        <f t="shared" si="34"/>
        <v>#DIV/0!</v>
      </c>
      <c r="AQ26" s="436">
        <f>SUM(AQ23:AQ25)</f>
        <v>0</v>
      </c>
      <c r="AR26" s="443" t="e">
        <f>+ROUND(AVERAGE(AR23:AR25),0)</f>
        <v>#DIV/0!</v>
      </c>
      <c r="AS26" s="443" t="e">
        <f t="shared" ref="AS26:AT26" si="35">AVERAGE(AS23:AS25)</f>
        <v>#DIV/0!</v>
      </c>
      <c r="AT26" s="443" t="e">
        <f t="shared" si="35"/>
        <v>#DIV/0!</v>
      </c>
      <c r="AU26" s="806">
        <f>AVERAGE(AU23:AU25)</f>
        <v>0</v>
      </c>
      <c r="AV26" s="436">
        <f>AVERAGE(AV23:AV25)</f>
        <v>0</v>
      </c>
      <c r="AW26" s="826" t="e">
        <f t="shared" ref="AW26:BA26" si="36">AVERAGE(AW23:AW25)</f>
        <v>#DIV/0!</v>
      </c>
      <c r="AX26" s="827" t="e">
        <f t="shared" si="36"/>
        <v>#DIV/0!</v>
      </c>
      <c r="AY26" s="827" t="e">
        <f t="shared" si="36"/>
        <v>#DIV/0!</v>
      </c>
      <c r="AZ26" s="827" t="e">
        <f t="shared" si="36"/>
        <v>#DIV/0!</v>
      </c>
      <c r="BA26" s="844" t="e">
        <f t="shared" si="36"/>
        <v>#DIV/0!</v>
      </c>
      <c r="BB26" s="845" t="e">
        <f t="shared" si="33"/>
        <v>#DIV/0!</v>
      </c>
      <c r="BC26" s="166"/>
      <c r="BD26" s="683" t="s">
        <v>89</v>
      </c>
      <c r="BE26" s="684"/>
      <c r="BF26" s="685"/>
      <c r="BG26" s="685" t="s">
        <v>30</v>
      </c>
      <c r="BH26" s="686"/>
      <c r="BI26" s="687" t="s">
        <v>30</v>
      </c>
      <c r="BJ26" s="688" t="s">
        <v>30</v>
      </c>
      <c r="BK26" s="639"/>
      <c r="BL26" s="639"/>
      <c r="BM26" s="639"/>
      <c r="BN26" s="639"/>
      <c r="BO26" s="639"/>
      <c r="BP26" s="658"/>
      <c r="BQ26" s="653"/>
      <c r="BR26" s="653"/>
      <c r="BS26" s="659"/>
      <c r="BT26" s="652"/>
      <c r="BU26" s="466"/>
      <c r="BV26" s="656"/>
      <c r="BW26" s="466"/>
      <c r="BX26" s="466"/>
      <c r="BY26" s="466"/>
      <c r="BZ26" s="466"/>
      <c r="CA26" s="466"/>
      <c r="CB26" s="466"/>
      <c r="CC26" s="466"/>
      <c r="CD26" s="466"/>
      <c r="CE26" s="466"/>
      <c r="CF26" s="466"/>
      <c r="CG26" s="466"/>
      <c r="CH26"/>
      <c r="CI26"/>
      <c r="CJ26"/>
      <c r="CK26"/>
      <c r="CL26"/>
    </row>
    <row r="27" spans="1:90" s="290" customFormat="1" ht="22.5" customHeight="1" thickBot="1" x14ac:dyDescent="0.25">
      <c r="A27" s="299"/>
      <c r="B27" s="1034"/>
      <c r="C27" s="360" t="s">
        <v>157</v>
      </c>
      <c r="D27" s="301"/>
      <c r="E27" s="357">
        <v>44691.666666666664</v>
      </c>
      <c r="F27" s="751"/>
      <c r="G27" s="303">
        <v>18.860000000000003</v>
      </c>
      <c r="H27" s="304">
        <v>4.3</v>
      </c>
      <c r="I27" s="303">
        <v>3.4166666666666665</v>
      </c>
      <c r="J27" s="352">
        <v>13.799999999999999</v>
      </c>
      <c r="K27" s="306">
        <v>2.3533333333333335</v>
      </c>
      <c r="L27" s="307">
        <v>17.166666666666668</v>
      </c>
      <c r="M27" s="308">
        <v>21.766666666666666</v>
      </c>
      <c r="N27" s="308">
        <v>57.2</v>
      </c>
      <c r="O27" s="308">
        <v>57.233333333333327</v>
      </c>
      <c r="P27" s="311">
        <v>103.89999999999999</v>
      </c>
      <c r="Q27" s="311">
        <v>79.733333333333334</v>
      </c>
      <c r="R27" s="312">
        <v>4.333333333333333</v>
      </c>
      <c r="S27" s="307">
        <v>4.5333333333333332</v>
      </c>
      <c r="T27" s="308">
        <v>9.7333333333333325</v>
      </c>
      <c r="U27" s="308">
        <v>26.2</v>
      </c>
      <c r="V27" s="308">
        <v>26.2</v>
      </c>
      <c r="W27" s="305">
        <v>20.366666666666664</v>
      </c>
      <c r="X27" s="312">
        <v>18.860000000000003</v>
      </c>
      <c r="Y27" s="314">
        <v>82.296666666666667</v>
      </c>
      <c r="Z27" s="315">
        <v>85.936666666666667</v>
      </c>
      <c r="AA27" s="315">
        <v>182.91466666666668</v>
      </c>
      <c r="AB27" s="315">
        <v>488</v>
      </c>
      <c r="AC27" s="315">
        <v>488.38999999999993</v>
      </c>
      <c r="AD27" s="358">
        <v>379.14333333333337</v>
      </c>
      <c r="AE27" s="312">
        <v>2.3533333333333335</v>
      </c>
      <c r="AF27" s="307">
        <v>4.9333333333333336</v>
      </c>
      <c r="AG27" s="308">
        <v>6.8666666666666671</v>
      </c>
      <c r="AH27" s="308">
        <v>9.5551724137931036</v>
      </c>
      <c r="AI27" s="308">
        <v>12.4</v>
      </c>
      <c r="AJ27" s="308">
        <v>13.2</v>
      </c>
      <c r="AK27" s="306">
        <v>15.100000000000001</v>
      </c>
      <c r="AL27" s="308">
        <v>4.4666666666666668</v>
      </c>
      <c r="AM27" s="308">
        <v>4.0999999999999996</v>
      </c>
      <c r="AN27" s="308">
        <v>4.1333333333333337</v>
      </c>
      <c r="AO27" s="309">
        <v>4.2</v>
      </c>
      <c r="AP27" s="306">
        <v>4.4333333333333336</v>
      </c>
      <c r="AQ27" s="305">
        <v>3.6</v>
      </c>
      <c r="AR27" s="317">
        <v>44754</v>
      </c>
      <c r="AS27" s="317">
        <v>44779</v>
      </c>
      <c r="AT27" s="317">
        <v>44827</v>
      </c>
      <c r="AU27" s="469">
        <v>24.666666666666668</v>
      </c>
      <c r="AV27" s="314">
        <v>48</v>
      </c>
      <c r="AW27" s="352">
        <v>26.666666666666668</v>
      </c>
      <c r="AX27" s="310">
        <v>56.666666666666664</v>
      </c>
      <c r="AY27" s="310">
        <v>19.666666666666668</v>
      </c>
      <c r="AZ27" s="310">
        <v>0</v>
      </c>
      <c r="BA27" s="846">
        <v>0</v>
      </c>
      <c r="BB27" s="830">
        <v>24</v>
      </c>
      <c r="BC27" s="289"/>
      <c r="BD27" s="689" t="s">
        <v>90</v>
      </c>
      <c r="BE27" s="690"/>
      <c r="BF27" s="691"/>
      <c r="BG27" s="691" t="s">
        <v>30</v>
      </c>
      <c r="BH27" s="691"/>
      <c r="BI27" s="690" t="s">
        <v>30</v>
      </c>
      <c r="BJ27" s="692" t="s">
        <v>30</v>
      </c>
      <c r="BK27" s="677"/>
      <c r="BL27" s="677"/>
      <c r="BM27" s="677"/>
      <c r="BN27" s="677"/>
      <c r="BO27" s="677"/>
      <c r="BP27" s="678"/>
      <c r="BQ27" s="679"/>
      <c r="BR27" s="679"/>
      <c r="BS27" s="680"/>
      <c r="BT27" s="678"/>
      <c r="BU27" s="681"/>
      <c r="BV27" s="682"/>
      <c r="BW27" s="681"/>
      <c r="BX27" s="681"/>
      <c r="BY27" s="681"/>
      <c r="BZ27" s="681"/>
      <c r="CA27" s="681"/>
      <c r="CB27" s="681"/>
      <c r="CC27" s="681"/>
      <c r="CD27" s="681"/>
      <c r="CE27" s="681"/>
      <c r="CF27" s="681"/>
      <c r="CG27" s="681"/>
    </row>
    <row r="28" spans="1:90" ht="22.5" customHeight="1" thickBot="1" x14ac:dyDescent="0.25">
      <c r="A28" s="299"/>
      <c r="B28" s="1035"/>
      <c r="C28" s="66" t="s">
        <v>160</v>
      </c>
      <c r="D28" s="45"/>
      <c r="E28" s="174">
        <v>128.9</v>
      </c>
      <c r="F28" s="744"/>
      <c r="G28" s="51">
        <v>20.308497237463438</v>
      </c>
      <c r="H28" s="48">
        <v>3.9175000000000004</v>
      </c>
      <c r="I28" s="46">
        <v>3.2368333333333332</v>
      </c>
      <c r="J28" s="47">
        <v>12.970333333333334</v>
      </c>
      <c r="K28" s="49">
        <v>2.8311666666666673</v>
      </c>
      <c r="L28" s="62">
        <v>20.230727450980392</v>
      </c>
      <c r="M28" s="63">
        <v>20.230727450980392</v>
      </c>
      <c r="N28" s="63">
        <v>55.576689058068361</v>
      </c>
      <c r="O28" s="63">
        <v>68.08</v>
      </c>
      <c r="P28" s="64">
        <v>101.94285714285715</v>
      </c>
      <c r="Q28" s="51">
        <v>78.539333333333317</v>
      </c>
      <c r="R28" s="52">
        <v>3.9175000000000004</v>
      </c>
      <c r="S28" s="48">
        <v>5.6882002801120448</v>
      </c>
      <c r="T28" s="47">
        <v>11.558190476190477</v>
      </c>
      <c r="U28" s="47">
        <v>27.117254462913696</v>
      </c>
      <c r="V28" s="47">
        <v>25.93</v>
      </c>
      <c r="W28" s="52">
        <v>20.515000000000001</v>
      </c>
      <c r="X28" s="52">
        <v>20.308497237463438</v>
      </c>
      <c r="Y28" s="53">
        <v>74.670553182411439</v>
      </c>
      <c r="Z28" s="54">
        <v>115.24620678183931</v>
      </c>
      <c r="AA28" s="54">
        <v>235.96269638677632</v>
      </c>
      <c r="AB28" s="54">
        <v>549.70804300320265</v>
      </c>
      <c r="AC28" s="54">
        <v>526.35</v>
      </c>
      <c r="AD28" s="57">
        <v>415.94424555601489</v>
      </c>
      <c r="AE28" s="52">
        <v>2.8311666666666673</v>
      </c>
      <c r="AF28" s="48">
        <v>5.1595957983193284</v>
      </c>
      <c r="AG28" s="47">
        <v>7.1338333333333335</v>
      </c>
      <c r="AH28" s="47">
        <v>9.9732480791689717</v>
      </c>
      <c r="AI28" s="47">
        <v>12.040258085052203</v>
      </c>
      <c r="AJ28" s="313">
        <v>13.061612903225804</v>
      </c>
      <c r="AK28" s="46">
        <v>14.85</v>
      </c>
      <c r="AL28" s="50" t="s">
        <v>163</v>
      </c>
      <c r="AM28" s="50">
        <v>4.2420422714540367</v>
      </c>
      <c r="AN28" s="50">
        <v>4.17</v>
      </c>
      <c r="AO28" s="51">
        <v>4.3</v>
      </c>
      <c r="AP28" s="46">
        <v>4.4285714285714288</v>
      </c>
      <c r="AQ28" s="61" t="s">
        <v>163</v>
      </c>
      <c r="AR28" s="199">
        <v>195.6</v>
      </c>
      <c r="AS28" s="199">
        <v>218.22222222222223</v>
      </c>
      <c r="AT28" s="199">
        <v>264.11111111111109</v>
      </c>
      <c r="AU28" s="468">
        <v>22.574074074074073</v>
      </c>
      <c r="AV28" s="468">
        <v>45.925925925925924</v>
      </c>
      <c r="AW28" s="307" t="s">
        <v>163</v>
      </c>
      <c r="AX28" s="308" t="s">
        <v>163</v>
      </c>
      <c r="AY28" s="308" t="s">
        <v>163</v>
      </c>
      <c r="AZ28" s="308" t="s">
        <v>163</v>
      </c>
      <c r="BA28" s="308" t="s">
        <v>163</v>
      </c>
      <c r="BB28" s="924">
        <v>6.7249999999999996</v>
      </c>
      <c r="BC28" s="166"/>
      <c r="BD28" s="693"/>
      <c r="BE28" s="694"/>
      <c r="BF28" s="694"/>
      <c r="BG28" s="694"/>
      <c r="BH28" s="695"/>
      <c r="BI28" s="695"/>
      <c r="BJ28" s="696"/>
      <c r="BK28" s="639"/>
      <c r="BL28" s="639"/>
      <c r="BM28" s="639"/>
      <c r="BN28" s="639"/>
      <c r="BO28" s="639" t="s">
        <v>33</v>
      </c>
      <c r="BP28" s="658">
        <f>+I28</f>
        <v>3.2368333333333332</v>
      </c>
      <c r="BQ28" s="653">
        <f>+E28</f>
        <v>128.9</v>
      </c>
      <c r="BR28" s="653">
        <v>149</v>
      </c>
      <c r="BS28" s="659">
        <f>+BR28-BQ28</f>
        <v>20.099999999999994</v>
      </c>
      <c r="BT28" s="652">
        <f>+Z28-Y28</f>
        <v>40.575653599427866</v>
      </c>
      <c r="BU28" s="466">
        <f>+BT28/BS28</f>
        <v>2.0186892338023821</v>
      </c>
      <c r="BV28" s="656">
        <f>+AF28-AE28</f>
        <v>2.3284291316526611</v>
      </c>
      <c r="BW28" s="466">
        <f>+BV28/BS28</f>
        <v>0.11584224535585382</v>
      </c>
      <c r="BX28" s="466"/>
      <c r="BY28" s="466"/>
      <c r="BZ28" s="466"/>
      <c r="CA28" s="466"/>
      <c r="CB28" s="466"/>
      <c r="CC28" s="466"/>
      <c r="CD28" s="466"/>
      <c r="CE28" s="466"/>
      <c r="CF28" s="466"/>
      <c r="CG28" s="466"/>
      <c r="CH28"/>
      <c r="CI28"/>
      <c r="CJ28"/>
      <c r="CK28"/>
      <c r="CL28"/>
    </row>
    <row r="29" spans="1:90" ht="14.25" customHeight="1" thickBot="1" x14ac:dyDescent="0.25">
      <c r="A29" s="299"/>
      <c r="B29" s="23"/>
      <c r="C29" s="99"/>
      <c r="D29" s="99"/>
      <c r="E29" s="182"/>
      <c r="F29" s="752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495"/>
      <c r="AK29" s="495"/>
      <c r="AL29" s="495"/>
      <c r="AM29" s="495"/>
      <c r="AN29" s="495"/>
      <c r="AO29" s="495"/>
      <c r="AP29" s="495"/>
      <c r="AQ29" s="99"/>
      <c r="AR29" s="182"/>
      <c r="AS29" s="182"/>
      <c r="AT29" s="182"/>
      <c r="AU29" s="99"/>
      <c r="AV29" s="99"/>
      <c r="AW29" s="847"/>
      <c r="AX29" s="847"/>
      <c r="AY29" s="847"/>
      <c r="AZ29" s="848"/>
      <c r="BA29" s="849"/>
      <c r="BB29" s="847"/>
      <c r="BC29" s="99"/>
      <c r="BD29" s="697"/>
      <c r="BE29" s="697"/>
      <c r="BF29" s="697"/>
      <c r="BG29" s="697"/>
      <c r="BH29" s="697"/>
      <c r="BI29" s="697"/>
      <c r="BJ29" s="697"/>
      <c r="BK29" s="698"/>
      <c r="BL29" s="698"/>
      <c r="BM29" s="698"/>
      <c r="BN29" s="698"/>
      <c r="BO29" s="698"/>
      <c r="BP29" s="698"/>
      <c r="BQ29" s="698"/>
      <c r="BR29" s="698"/>
      <c r="BS29" s="698"/>
      <c r="BT29" s="671"/>
      <c r="BU29" s="671"/>
      <c r="BV29" s="671"/>
      <c r="BW29" s="671"/>
      <c r="BX29" s="671"/>
      <c r="BY29" s="698"/>
      <c r="BZ29" s="698"/>
      <c r="CA29" s="698"/>
      <c r="CB29" s="699"/>
      <c r="CC29" s="699"/>
      <c r="CD29" s="699"/>
      <c r="CE29" s="699"/>
      <c r="CF29" s="699"/>
      <c r="CG29" s="699"/>
      <c r="CH29" s="19"/>
      <c r="CI29" s="19"/>
      <c r="CJ29" s="19"/>
      <c r="CK29" s="19"/>
      <c r="CL29" s="19"/>
    </row>
    <row r="30" spans="1:90" ht="22.5" hidden="1" customHeight="1" x14ac:dyDescent="0.2">
      <c r="A30" s="299"/>
      <c r="B30" s="8"/>
      <c r="C30" s="9" t="s">
        <v>0</v>
      </c>
      <c r="D30" s="10"/>
      <c r="E30" s="944" t="s">
        <v>1</v>
      </c>
      <c r="F30" s="746"/>
      <c r="G30" s="218" t="s">
        <v>2</v>
      </c>
      <c r="H30" s="219" t="s">
        <v>3</v>
      </c>
      <c r="I30" s="218" t="s">
        <v>4</v>
      </c>
      <c r="J30" s="1003" t="s">
        <v>5</v>
      </c>
      <c r="K30" s="1004"/>
      <c r="L30" s="12" t="s">
        <v>6</v>
      </c>
      <c r="M30" s="12"/>
      <c r="N30" s="12"/>
      <c r="O30" s="12"/>
      <c r="P30" s="13"/>
      <c r="Q30" s="14"/>
      <c r="R30" s="12" t="s">
        <v>7</v>
      </c>
      <c r="S30" s="12"/>
      <c r="T30" s="12"/>
      <c r="U30" s="12"/>
      <c r="V30" s="12"/>
      <c r="W30" s="13"/>
      <c r="X30" s="1005" t="s">
        <v>53</v>
      </c>
      <c r="Y30" s="12" t="s">
        <v>8</v>
      </c>
      <c r="Z30" s="12"/>
      <c r="AA30" s="12"/>
      <c r="AB30" s="12"/>
      <c r="AC30" s="12"/>
      <c r="AD30" s="510"/>
      <c r="AE30" s="12" t="s">
        <v>9</v>
      </c>
      <c r="AF30" s="12"/>
      <c r="AG30" s="12"/>
      <c r="AH30" s="12"/>
      <c r="AI30" s="12"/>
      <c r="AJ30" s="491"/>
      <c r="AK30" s="491"/>
      <c r="AL30" s="491"/>
      <c r="AM30" s="491"/>
      <c r="AN30" s="491"/>
      <c r="AO30" s="491"/>
      <c r="AP30" s="571"/>
      <c r="AQ30" s="593"/>
      <c r="AR30" s="950" t="s">
        <v>35</v>
      </c>
      <c r="AS30" s="976" t="s">
        <v>11</v>
      </c>
      <c r="AT30" s="955" t="s">
        <v>12</v>
      </c>
      <c r="AU30" s="958" t="s">
        <v>36</v>
      </c>
      <c r="AV30" s="961" t="s">
        <v>37</v>
      </c>
      <c r="AW30" s="850" t="s">
        <v>13</v>
      </c>
      <c r="AX30" s="851"/>
      <c r="AY30" s="851"/>
      <c r="AZ30" s="852"/>
      <c r="BA30" s="853"/>
      <c r="BB30" s="216"/>
      <c r="BC30" s="202"/>
      <c r="BD30" s="969" t="s">
        <v>88</v>
      </c>
      <c r="BE30" s="970"/>
      <c r="BF30" s="970"/>
      <c r="BG30" s="970"/>
      <c r="BH30" s="970"/>
      <c r="BI30" s="970"/>
      <c r="BJ30" s="971"/>
      <c r="BK30" s="639"/>
      <c r="BL30" s="639"/>
      <c r="BM30" s="639"/>
      <c r="BN30" s="639"/>
      <c r="BO30" s="639"/>
      <c r="BP30" s="639"/>
      <c r="BQ30" s="639"/>
      <c r="BR30" s="466"/>
      <c r="BS30" s="466"/>
      <c r="BT30" s="466"/>
      <c r="BU30" s="466"/>
      <c r="BV30" s="466"/>
      <c r="BW30" s="466"/>
      <c r="BX30" s="466"/>
      <c r="BY30" s="466"/>
      <c r="BZ30" s="466"/>
      <c r="CA30" s="466"/>
      <c r="CB30" s="466"/>
      <c r="CC30" s="466"/>
      <c r="CD30" s="466"/>
      <c r="CE30" s="466"/>
      <c r="CF30" s="466"/>
      <c r="CG30" s="466"/>
      <c r="CH30"/>
      <c r="CI30"/>
      <c r="CJ30"/>
      <c r="CK30"/>
      <c r="CL30"/>
    </row>
    <row r="31" spans="1:90" ht="30" hidden="1" customHeight="1" x14ac:dyDescent="0.2">
      <c r="A31" s="299"/>
      <c r="B31" s="215"/>
      <c r="C31" s="216"/>
      <c r="D31" s="217"/>
      <c r="E31" s="945"/>
      <c r="F31" s="747"/>
      <c r="G31" s="230" t="s">
        <v>14</v>
      </c>
      <c r="H31" s="231" t="s">
        <v>15</v>
      </c>
      <c r="I31" s="230" t="s">
        <v>16</v>
      </c>
      <c r="J31" s="251" t="s">
        <v>58</v>
      </c>
      <c r="K31" s="286" t="s">
        <v>61</v>
      </c>
      <c r="L31" s="508" t="s">
        <v>62</v>
      </c>
      <c r="M31" s="226" t="s">
        <v>63</v>
      </c>
      <c r="N31" s="226"/>
      <c r="O31" s="226"/>
      <c r="P31" s="507" t="s">
        <v>66</v>
      </c>
      <c r="Q31" s="373" t="s">
        <v>95</v>
      </c>
      <c r="R31" s="972" t="s">
        <v>17</v>
      </c>
      <c r="S31" s="508" t="s">
        <v>62</v>
      </c>
      <c r="T31" s="226" t="s">
        <v>63</v>
      </c>
      <c r="U31" s="226"/>
      <c r="V31" s="226"/>
      <c r="W31" s="974" t="s">
        <v>19</v>
      </c>
      <c r="X31" s="1006"/>
      <c r="Y31" s="972" t="s">
        <v>17</v>
      </c>
      <c r="Z31" s="508" t="s">
        <v>62</v>
      </c>
      <c r="AA31" s="226" t="s">
        <v>63</v>
      </c>
      <c r="AB31" s="226"/>
      <c r="AC31" s="226"/>
      <c r="AD31" s="986" t="s">
        <v>19</v>
      </c>
      <c r="AE31" s="972" t="s">
        <v>17</v>
      </c>
      <c r="AF31" s="508" t="s">
        <v>62</v>
      </c>
      <c r="AG31" s="226" t="s">
        <v>63</v>
      </c>
      <c r="AH31" s="226"/>
      <c r="AI31" s="226"/>
      <c r="AJ31" s="492"/>
      <c r="AK31" s="572" t="s">
        <v>66</v>
      </c>
      <c r="AL31" s="492" t="s">
        <v>63</v>
      </c>
      <c r="AM31" s="492"/>
      <c r="AN31" s="492"/>
      <c r="AO31" s="572" t="s">
        <v>100</v>
      </c>
      <c r="AP31" s="574" t="s">
        <v>66</v>
      </c>
      <c r="AQ31" s="298"/>
      <c r="AR31" s="951"/>
      <c r="AS31" s="977"/>
      <c r="AT31" s="956"/>
      <c r="AU31" s="959"/>
      <c r="AV31" s="962"/>
      <c r="AW31" s="854"/>
      <c r="AX31" s="855"/>
      <c r="AY31" s="855"/>
      <c r="AZ31" s="856"/>
      <c r="BA31" s="857"/>
      <c r="BB31" s="216"/>
      <c r="BC31" s="202"/>
      <c r="BD31" s="640" t="s">
        <v>62</v>
      </c>
      <c r="BE31" s="641" t="s">
        <v>63</v>
      </c>
      <c r="BF31" s="641"/>
      <c r="BG31" s="641" t="s">
        <v>64</v>
      </c>
      <c r="BH31" s="641"/>
      <c r="BI31" s="641" t="s">
        <v>65</v>
      </c>
      <c r="BJ31" s="642" t="s">
        <v>66</v>
      </c>
      <c r="BK31" s="639"/>
      <c r="BL31" s="639"/>
      <c r="BM31" s="639"/>
      <c r="BN31" s="639"/>
      <c r="BO31" s="639"/>
      <c r="BP31" s="639"/>
      <c r="BQ31" s="639"/>
      <c r="BR31" s="466"/>
      <c r="BS31" s="466"/>
      <c r="BT31" s="466"/>
      <c r="BU31" s="466"/>
      <c r="BV31" s="466"/>
      <c r="BW31" s="466"/>
      <c r="BX31" s="466"/>
      <c r="BY31" s="466"/>
      <c r="BZ31" s="466"/>
      <c r="CA31" s="466"/>
      <c r="CB31" s="466"/>
      <c r="CC31" s="466"/>
      <c r="CD31" s="466"/>
      <c r="CE31" s="466"/>
      <c r="CF31" s="466"/>
      <c r="CG31" s="466"/>
      <c r="CH31"/>
      <c r="CI31"/>
      <c r="CJ31"/>
      <c r="CK31"/>
      <c r="CL31"/>
    </row>
    <row r="32" spans="1:90" ht="22.5" hidden="1" customHeight="1" thickBot="1" x14ac:dyDescent="0.25">
      <c r="A32" s="299"/>
      <c r="B32" s="15"/>
      <c r="C32" s="16"/>
      <c r="D32" s="16"/>
      <c r="E32" s="222" t="s">
        <v>54</v>
      </c>
      <c r="F32" s="748"/>
      <c r="G32" s="223" t="s">
        <v>55</v>
      </c>
      <c r="H32" s="224" t="s">
        <v>56</v>
      </c>
      <c r="I32" s="223" t="s">
        <v>57</v>
      </c>
      <c r="J32" s="252" t="s">
        <v>59</v>
      </c>
      <c r="K32" s="223" t="s">
        <v>60</v>
      </c>
      <c r="L32" s="228">
        <v>43612</v>
      </c>
      <c r="M32" s="229">
        <v>43632</v>
      </c>
      <c r="N32" s="229"/>
      <c r="O32" s="229"/>
      <c r="P32" s="17">
        <v>43695</v>
      </c>
      <c r="Q32" s="909" t="s">
        <v>96</v>
      </c>
      <c r="R32" s="973"/>
      <c r="S32" s="228">
        <v>43612</v>
      </c>
      <c r="T32" s="229">
        <v>43632</v>
      </c>
      <c r="U32" s="229"/>
      <c r="V32" s="229"/>
      <c r="W32" s="975"/>
      <c r="X32" s="1007"/>
      <c r="Y32" s="973"/>
      <c r="Z32" s="228">
        <v>43612</v>
      </c>
      <c r="AA32" s="229">
        <v>43632</v>
      </c>
      <c r="AB32" s="229"/>
      <c r="AC32" s="229"/>
      <c r="AD32" s="1009"/>
      <c r="AE32" s="973"/>
      <c r="AF32" s="228">
        <v>43612</v>
      </c>
      <c r="AG32" s="229">
        <v>43632</v>
      </c>
      <c r="AH32" s="229"/>
      <c r="AI32" s="229"/>
      <c r="AJ32" s="493"/>
      <c r="AK32" s="575">
        <v>43695</v>
      </c>
      <c r="AL32" s="493">
        <v>43632</v>
      </c>
      <c r="AM32" s="493"/>
      <c r="AN32" s="493"/>
      <c r="AO32" s="575">
        <v>43681</v>
      </c>
      <c r="AP32" s="577">
        <v>43695</v>
      </c>
      <c r="AQ32" s="591"/>
      <c r="AR32" s="1008"/>
      <c r="AS32" s="1007"/>
      <c r="AT32" s="957"/>
      <c r="AU32" s="960"/>
      <c r="AV32" s="963"/>
      <c r="AW32" s="858" t="s">
        <v>20</v>
      </c>
      <c r="AX32" s="859" t="s">
        <v>21</v>
      </c>
      <c r="AY32" s="859" t="s">
        <v>22</v>
      </c>
      <c r="AZ32" s="859" t="s">
        <v>23</v>
      </c>
      <c r="BA32" s="860" t="s">
        <v>24</v>
      </c>
      <c r="BB32" s="861"/>
      <c r="BC32" s="202"/>
      <c r="BD32" s="644">
        <v>43242</v>
      </c>
      <c r="BE32" s="645">
        <v>43254</v>
      </c>
      <c r="BF32" s="645"/>
      <c r="BG32" s="645">
        <v>43282</v>
      </c>
      <c r="BH32" s="645"/>
      <c r="BI32" s="645">
        <v>43289</v>
      </c>
      <c r="BJ32" s="646">
        <v>43307</v>
      </c>
      <c r="BK32" s="639"/>
      <c r="BL32" s="639"/>
      <c r="BM32" s="639"/>
      <c r="BN32" s="639"/>
      <c r="BO32" s="639"/>
      <c r="BP32" s="639"/>
      <c r="BQ32" s="639"/>
      <c r="BR32" s="466"/>
      <c r="BS32" s="466"/>
      <c r="BT32" s="466"/>
      <c r="BU32" s="466"/>
      <c r="BV32" s="466"/>
      <c r="BW32" s="466"/>
      <c r="BX32" s="466"/>
      <c r="BY32" s="466"/>
      <c r="BZ32" s="466"/>
      <c r="CA32" s="466"/>
      <c r="CB32" s="466"/>
      <c r="CC32" s="466"/>
      <c r="CD32" s="466"/>
      <c r="CE32" s="466"/>
      <c r="CF32" s="466"/>
      <c r="CG32" s="466"/>
      <c r="CH32"/>
      <c r="CI32"/>
      <c r="CJ32"/>
      <c r="CK32"/>
      <c r="CL32"/>
    </row>
    <row r="33" spans="1:90" ht="26.25" hidden="1" customHeight="1" thickTop="1" thickBot="1" x14ac:dyDescent="0.25">
      <c r="A33" s="299"/>
      <c r="B33" s="1022" t="s">
        <v>28</v>
      </c>
      <c r="C33" s="374" t="e">
        <f>IF(#REF! ="","",#REF!)</f>
        <v>#REF!</v>
      </c>
      <c r="D33" s="375" t="s">
        <v>44</v>
      </c>
      <c r="E33" s="275"/>
      <c r="F33" s="753"/>
      <c r="G33" s="276"/>
      <c r="H33" s="277"/>
      <c r="I33" s="276"/>
      <c r="J33" s="278"/>
      <c r="K33" s="287"/>
      <c r="L33" s="280"/>
      <c r="M33" s="281"/>
      <c r="N33" s="281"/>
      <c r="O33" s="281"/>
      <c r="P33" s="282"/>
      <c r="Q33" s="282"/>
      <c r="R33" s="279">
        <f>H33</f>
        <v>0</v>
      </c>
      <c r="S33" s="280"/>
      <c r="T33" s="281"/>
      <c r="U33" s="281"/>
      <c r="V33" s="281"/>
      <c r="W33" s="279"/>
      <c r="X33" s="279">
        <f>G33</f>
        <v>0</v>
      </c>
      <c r="Y33" s="283">
        <f>+R43*$X33</f>
        <v>0</v>
      </c>
      <c r="Z33" s="284">
        <f>+S33*$X33</f>
        <v>0</v>
      </c>
      <c r="AA33" s="284">
        <f>+T33*$X33</f>
        <v>0</v>
      </c>
      <c r="AB33" s="284"/>
      <c r="AC33" s="284"/>
      <c r="AD33" s="285">
        <f>+W33*$X33</f>
        <v>0</v>
      </c>
      <c r="AE33" s="279">
        <f>K33</f>
        <v>0</v>
      </c>
      <c r="AF33" s="280"/>
      <c r="AG33" s="281"/>
      <c r="AH33" s="281"/>
      <c r="AI33" s="281"/>
      <c r="AJ33" s="496"/>
      <c r="AK33" s="578"/>
      <c r="AL33" s="496"/>
      <c r="AM33" s="496"/>
      <c r="AN33" s="496"/>
      <c r="AO33" s="496"/>
      <c r="AP33" s="579"/>
      <c r="AQ33" s="279"/>
      <c r="AR33" s="295"/>
      <c r="AS33" s="295"/>
      <c r="AT33" s="295"/>
      <c r="AU33" s="296">
        <f>AS33-AR33</f>
        <v>0</v>
      </c>
      <c r="AV33" s="296">
        <f>AT33-AS33</f>
        <v>0</v>
      </c>
      <c r="AW33" s="862"/>
      <c r="AX33" s="863"/>
      <c r="AY33" s="863"/>
      <c r="AZ33" s="863"/>
      <c r="BA33" s="864"/>
      <c r="BB33" s="865"/>
      <c r="BC33" s="372">
        <v>43366</v>
      </c>
      <c r="BD33" s="683" t="s">
        <v>89</v>
      </c>
      <c r="BE33" s="684"/>
      <c r="BF33" s="685"/>
      <c r="BG33" s="685" t="s">
        <v>30</v>
      </c>
      <c r="BH33" s="686"/>
      <c r="BI33" s="687" t="s">
        <v>30</v>
      </c>
      <c r="BJ33" s="688" t="s">
        <v>30</v>
      </c>
      <c r="BK33" s="639"/>
      <c r="BL33" s="639"/>
      <c r="BM33" s="639"/>
      <c r="BN33" s="639"/>
      <c r="BO33" s="639"/>
      <c r="BP33" s="639"/>
      <c r="BQ33" s="639"/>
      <c r="BR33" s="466"/>
      <c r="BS33" s="466"/>
      <c r="BT33" s="466"/>
      <c r="BU33" s="466"/>
      <c r="BV33" s="466"/>
      <c r="BW33" s="466"/>
      <c r="BX33" s="466"/>
      <c r="BY33" s="466"/>
      <c r="BZ33" s="466"/>
      <c r="CA33" s="466"/>
      <c r="CB33" s="466"/>
      <c r="CC33" s="466"/>
      <c r="CD33" s="466"/>
      <c r="CE33" s="466"/>
      <c r="CF33" s="466"/>
      <c r="CG33" s="466"/>
      <c r="CH33"/>
      <c r="CI33"/>
      <c r="CJ33"/>
      <c r="CK33"/>
      <c r="CL33"/>
    </row>
    <row r="34" spans="1:90" s="290" customFormat="1" ht="22.5" hidden="1" customHeight="1" thickBot="1" x14ac:dyDescent="0.25">
      <c r="A34" s="299"/>
      <c r="B34" s="1023"/>
      <c r="C34" s="300" t="s">
        <v>99</v>
      </c>
      <c r="D34" s="301" t="s">
        <v>44</v>
      </c>
      <c r="E34" s="302">
        <v>43236</v>
      </c>
      <c r="F34" s="754"/>
      <c r="G34" s="303">
        <v>19.7</v>
      </c>
      <c r="H34" s="304">
        <v>3.4</v>
      </c>
      <c r="I34" s="303">
        <v>4.0250000000000004</v>
      </c>
      <c r="J34" s="305">
        <v>17.45</v>
      </c>
      <c r="K34" s="306">
        <v>3.2</v>
      </c>
      <c r="L34" s="307">
        <v>24</v>
      </c>
      <c r="M34" s="308">
        <v>38.299999999999997</v>
      </c>
      <c r="N34" s="308"/>
      <c r="O34" s="308"/>
      <c r="P34" s="310">
        <v>101.7</v>
      </c>
      <c r="Q34" s="311">
        <v>99.02</v>
      </c>
      <c r="R34" s="312">
        <v>3.4</v>
      </c>
      <c r="S34" s="307">
        <v>2.9</v>
      </c>
      <c r="T34" s="308">
        <v>16.100000000000001</v>
      </c>
      <c r="U34" s="308"/>
      <c r="V34" s="308"/>
      <c r="W34" s="312">
        <v>15.1</v>
      </c>
      <c r="X34" s="312">
        <v>19.7</v>
      </c>
      <c r="Y34" s="314">
        <v>66.97999999999999</v>
      </c>
      <c r="Z34" s="315">
        <v>57.129999999999995</v>
      </c>
      <c r="AA34" s="315">
        <v>317</v>
      </c>
      <c r="AB34" s="315"/>
      <c r="AC34" s="315"/>
      <c r="AD34" s="316">
        <v>297.46999999999997</v>
      </c>
      <c r="AE34" s="312">
        <v>3.2</v>
      </c>
      <c r="AF34" s="307">
        <v>4.8600000000000003</v>
      </c>
      <c r="AG34" s="308">
        <v>9.4</v>
      </c>
      <c r="AH34" s="308"/>
      <c r="AI34" s="308"/>
      <c r="AJ34" s="308"/>
      <c r="AK34" s="311" t="s">
        <v>90</v>
      </c>
      <c r="AL34" s="308">
        <v>4.3</v>
      </c>
      <c r="AM34" s="308"/>
      <c r="AN34" s="308"/>
      <c r="AO34" s="313">
        <v>4</v>
      </c>
      <c r="AP34" s="361">
        <v>4.4000000000000004</v>
      </c>
      <c r="AQ34" s="305"/>
      <c r="AR34" s="317">
        <v>43305</v>
      </c>
      <c r="AS34" s="317">
        <v>43325</v>
      </c>
      <c r="AT34" s="317">
        <v>43367</v>
      </c>
      <c r="AU34" s="318">
        <v>20</v>
      </c>
      <c r="AV34" s="319">
        <v>42</v>
      </c>
      <c r="AW34" s="866"/>
      <c r="AX34" s="867"/>
      <c r="AY34" s="867"/>
      <c r="AZ34" s="867"/>
      <c r="BA34" s="868"/>
      <c r="BB34" s="869"/>
      <c r="BC34" s="288"/>
      <c r="BD34" s="689" t="s">
        <v>90</v>
      </c>
      <c r="BE34" s="690"/>
      <c r="BF34" s="691"/>
      <c r="BG34" s="691" t="s">
        <v>90</v>
      </c>
      <c r="BH34" s="691"/>
      <c r="BI34" s="690" t="s">
        <v>90</v>
      </c>
      <c r="BJ34" s="692" t="s">
        <v>90</v>
      </c>
      <c r="BK34" s="677"/>
      <c r="BL34" s="677"/>
      <c r="BM34" s="677"/>
      <c r="BN34" s="677"/>
      <c r="BO34" s="677"/>
      <c r="BP34" s="677"/>
      <c r="BQ34" s="677"/>
      <c r="BR34" s="681"/>
      <c r="BS34" s="681"/>
      <c r="BT34" s="681"/>
      <c r="BU34" s="681"/>
      <c r="BV34" s="681"/>
      <c r="BW34" s="681"/>
      <c r="BX34" s="681"/>
      <c r="BY34" s="681"/>
      <c r="BZ34" s="681"/>
      <c r="CA34" s="681"/>
      <c r="CB34" s="681"/>
      <c r="CC34" s="681"/>
      <c r="CD34" s="681"/>
      <c r="CE34" s="681"/>
      <c r="CF34" s="681"/>
      <c r="CG34" s="681"/>
    </row>
    <row r="35" spans="1:90" ht="22.5" hidden="1" customHeight="1" thickBot="1" x14ac:dyDescent="0.25">
      <c r="A35" s="299"/>
      <c r="B35" s="1023"/>
      <c r="C35" s="300" t="s">
        <v>38</v>
      </c>
      <c r="D35" s="320"/>
      <c r="E35" s="321"/>
      <c r="F35" s="751"/>
      <c r="G35" s="322">
        <v>21.8</v>
      </c>
      <c r="H35" s="323">
        <v>4.0999999999999996</v>
      </c>
      <c r="I35" s="303">
        <v>4.2</v>
      </c>
      <c r="J35" s="305">
        <v>15.7</v>
      </c>
      <c r="K35" s="306">
        <v>3.4</v>
      </c>
      <c r="L35" s="324"/>
      <c r="M35" s="325"/>
      <c r="N35" s="325"/>
      <c r="O35" s="325"/>
      <c r="P35" s="326"/>
      <c r="Q35" s="327"/>
      <c r="R35" s="329"/>
      <c r="S35" s="324"/>
      <c r="T35" s="325"/>
      <c r="U35" s="325"/>
      <c r="V35" s="325"/>
      <c r="W35" s="329"/>
      <c r="X35" s="329"/>
      <c r="Y35" s="330"/>
      <c r="Z35" s="331"/>
      <c r="AA35" s="332"/>
      <c r="AB35" s="332"/>
      <c r="AC35" s="332"/>
      <c r="AD35" s="333"/>
      <c r="AE35" s="329"/>
      <c r="AF35" s="324"/>
      <c r="AG35" s="325"/>
      <c r="AH35" s="325"/>
      <c r="AI35" s="325"/>
      <c r="AJ35" s="325"/>
      <c r="AK35" s="327"/>
      <c r="AL35" s="325"/>
      <c r="AM35" s="325"/>
      <c r="AN35" s="325"/>
      <c r="AO35" s="304"/>
      <c r="AP35" s="328"/>
      <c r="AQ35" s="351"/>
      <c r="AR35" s="334" t="e">
        <f t="shared" ref="AR35:BA35" si="37">AVERAGE(AR33)</f>
        <v>#DIV/0!</v>
      </c>
      <c r="AS35" s="334" t="e">
        <f t="shared" si="37"/>
        <v>#DIV/0!</v>
      </c>
      <c r="AT35" s="334" t="e">
        <f t="shared" si="37"/>
        <v>#DIV/0!</v>
      </c>
      <c r="AU35" s="324">
        <f t="shared" si="37"/>
        <v>0</v>
      </c>
      <c r="AV35" s="329">
        <f t="shared" si="37"/>
        <v>0</v>
      </c>
      <c r="AW35" s="377" t="e">
        <f t="shared" si="37"/>
        <v>#DIV/0!</v>
      </c>
      <c r="AX35" s="354" t="e">
        <f t="shared" si="37"/>
        <v>#DIV/0!</v>
      </c>
      <c r="AY35" s="354" t="e">
        <f t="shared" si="37"/>
        <v>#DIV/0!</v>
      </c>
      <c r="AZ35" s="354" t="e">
        <f t="shared" si="37"/>
        <v>#DIV/0!</v>
      </c>
      <c r="BA35" s="868" t="e">
        <f t="shared" si="37"/>
        <v>#DIV/0!</v>
      </c>
      <c r="BB35" s="869"/>
      <c r="BC35" s="202"/>
      <c r="BD35" s="700" t="e">
        <f t="shared" ref="BD35:BJ35" si="38">AVERAGE(BD33:BD34)</f>
        <v>#DIV/0!</v>
      </c>
      <c r="BE35" s="701" t="e">
        <f t="shared" si="38"/>
        <v>#DIV/0!</v>
      </c>
      <c r="BF35" s="702"/>
      <c r="BG35" s="702" t="e">
        <f t="shared" si="38"/>
        <v>#DIV/0!</v>
      </c>
      <c r="BH35" s="702"/>
      <c r="BI35" s="702" t="e">
        <f t="shared" si="38"/>
        <v>#DIV/0!</v>
      </c>
      <c r="BJ35" s="703" t="e">
        <f t="shared" si="38"/>
        <v>#DIV/0!</v>
      </c>
      <c r="BK35" s="639"/>
      <c r="BL35" s="639"/>
      <c r="BM35" s="639"/>
      <c r="BN35" s="639"/>
      <c r="BO35" s="639"/>
      <c r="BP35" s="639"/>
      <c r="BQ35" s="639"/>
      <c r="BR35" s="466"/>
      <c r="BS35" s="466"/>
      <c r="BT35" s="466"/>
      <c r="BU35" s="466"/>
      <c r="BV35" s="466"/>
      <c r="BW35" s="466"/>
      <c r="BX35" s="466"/>
      <c r="BY35" s="466"/>
      <c r="BZ35" s="466"/>
      <c r="CA35" s="466"/>
      <c r="CB35" s="466"/>
      <c r="CC35" s="466"/>
      <c r="CD35" s="466"/>
      <c r="CE35" s="466"/>
      <c r="CF35" s="466"/>
      <c r="CG35" s="466"/>
      <c r="CH35"/>
      <c r="CI35"/>
      <c r="CJ35"/>
      <c r="CK35"/>
      <c r="CL35"/>
    </row>
    <row r="36" spans="1:90" ht="5.25" hidden="1" customHeight="1" thickBot="1" x14ac:dyDescent="0.25">
      <c r="A36" s="299"/>
      <c r="B36" s="1023"/>
      <c r="C36" s="335" t="s">
        <v>25</v>
      </c>
      <c r="D36" s="336"/>
      <c r="E36" s="321">
        <v>130</v>
      </c>
      <c r="F36" s="751"/>
      <c r="G36" s="303">
        <v>22.1</v>
      </c>
      <c r="H36" s="304">
        <v>4</v>
      </c>
      <c r="I36" s="337">
        <v>3.6</v>
      </c>
      <c r="J36" s="338">
        <v>14.4</v>
      </c>
      <c r="K36" s="339">
        <v>3.2</v>
      </c>
      <c r="L36" s="340"/>
      <c r="M36" s="341"/>
      <c r="N36" s="341"/>
      <c r="O36" s="341"/>
      <c r="P36" s="342"/>
      <c r="Q36" s="343"/>
      <c r="R36" s="312"/>
      <c r="S36" s="341"/>
      <c r="T36" s="341"/>
      <c r="U36" s="341"/>
      <c r="V36" s="341"/>
      <c r="W36" s="310"/>
      <c r="X36" s="309"/>
      <c r="Y36" s="314"/>
      <c r="Z36" s="345"/>
      <c r="AA36" s="345"/>
      <c r="AB36" s="345"/>
      <c r="AC36" s="345"/>
      <c r="AD36" s="345"/>
      <c r="AE36" s="312"/>
      <c r="AF36" s="310"/>
      <c r="AG36" s="310"/>
      <c r="AH36" s="310"/>
      <c r="AI36" s="310"/>
      <c r="AJ36" s="310"/>
      <c r="AK36" s="342"/>
      <c r="AL36" s="341"/>
      <c r="AM36" s="341"/>
      <c r="AN36" s="341"/>
      <c r="AO36" s="342"/>
      <c r="AP36" s="344"/>
      <c r="AQ36" s="346"/>
      <c r="AR36" s="347">
        <v>42568</v>
      </c>
      <c r="AS36" s="347">
        <v>42587</v>
      </c>
      <c r="AT36" s="347">
        <v>42634</v>
      </c>
      <c r="AU36" s="346">
        <v>22</v>
      </c>
      <c r="AV36" s="346">
        <v>43</v>
      </c>
      <c r="AW36" s="348"/>
      <c r="AX36" s="310"/>
      <c r="AY36" s="310"/>
      <c r="AZ36" s="310"/>
      <c r="BA36" s="349"/>
      <c r="BB36" s="364"/>
      <c r="BC36" s="202"/>
      <c r="BD36" s="704" t="s">
        <v>89</v>
      </c>
      <c r="BE36" s="705" t="s">
        <v>89</v>
      </c>
      <c r="BF36" s="706"/>
      <c r="BG36" s="706"/>
      <c r="BH36" s="706"/>
      <c r="BI36" s="706"/>
      <c r="BJ36" s="707" t="s">
        <v>89</v>
      </c>
      <c r="BK36" s="639"/>
      <c r="BL36" s="639"/>
      <c r="BM36" s="639"/>
      <c r="BN36" s="639"/>
      <c r="BO36" s="639"/>
      <c r="BP36" s="639"/>
      <c r="BQ36" s="639"/>
      <c r="BR36" s="466"/>
      <c r="BS36" s="466"/>
      <c r="BT36" s="466"/>
      <c r="BU36" s="466"/>
      <c r="BV36" s="466"/>
      <c r="BW36" s="466"/>
      <c r="BX36" s="466"/>
      <c r="BY36" s="466"/>
      <c r="BZ36" s="466"/>
      <c r="CA36" s="466"/>
      <c r="CB36" s="466"/>
      <c r="CC36" s="466"/>
      <c r="CD36" s="466"/>
      <c r="CE36" s="466"/>
      <c r="CF36" s="466"/>
      <c r="CG36" s="466"/>
      <c r="CH36"/>
      <c r="CI36"/>
      <c r="CJ36"/>
      <c r="CK36"/>
      <c r="CL36"/>
    </row>
    <row r="37" spans="1:90" ht="22.5" hidden="1" customHeight="1" thickBot="1" x14ac:dyDescent="0.25">
      <c r="A37" s="299"/>
      <c r="B37" s="1024"/>
      <c r="C37" s="66" t="s">
        <v>98</v>
      </c>
      <c r="D37" s="350"/>
      <c r="E37" s="321">
        <v>43595</v>
      </c>
      <c r="F37" s="751"/>
      <c r="G37" s="303">
        <v>21.1</v>
      </c>
      <c r="H37" s="304">
        <v>3.9</v>
      </c>
      <c r="I37" s="303">
        <v>3.8</v>
      </c>
      <c r="J37" s="351">
        <v>15</v>
      </c>
      <c r="K37" s="303">
        <v>3.1</v>
      </c>
      <c r="L37" s="352">
        <v>23.5</v>
      </c>
      <c r="M37" s="310">
        <v>36</v>
      </c>
      <c r="N37" s="310"/>
      <c r="O37" s="310"/>
      <c r="P37" s="353" t="s">
        <v>91</v>
      </c>
      <c r="Q37" s="311">
        <v>95.7</v>
      </c>
      <c r="R37" s="312">
        <v>3.9</v>
      </c>
      <c r="S37" s="307">
        <v>5.0999999999999996</v>
      </c>
      <c r="T37" s="313">
        <v>18.3</v>
      </c>
      <c r="U37" s="313"/>
      <c r="V37" s="313"/>
      <c r="W37" s="312">
        <v>15</v>
      </c>
      <c r="X37" s="312">
        <v>21.1</v>
      </c>
      <c r="Y37" s="314">
        <v>79</v>
      </c>
      <c r="Z37" s="315">
        <v>108</v>
      </c>
      <c r="AA37" s="315">
        <v>391</v>
      </c>
      <c r="AB37" s="315"/>
      <c r="AC37" s="315"/>
      <c r="AD37" s="316">
        <v>303</v>
      </c>
      <c r="AE37" s="312">
        <v>3.1</v>
      </c>
      <c r="AF37" s="307">
        <v>5.3</v>
      </c>
      <c r="AG37" s="313">
        <v>9.5</v>
      </c>
      <c r="AH37" s="313"/>
      <c r="AI37" s="313"/>
      <c r="AJ37" s="313"/>
      <c r="AK37" s="311" t="s">
        <v>91</v>
      </c>
      <c r="AL37" s="308">
        <v>4.4000000000000004</v>
      </c>
      <c r="AM37" s="308"/>
      <c r="AN37" s="308"/>
      <c r="AO37" s="308">
        <v>3.8</v>
      </c>
      <c r="AP37" s="306">
        <v>4.4000000000000004</v>
      </c>
      <c r="AQ37" s="355"/>
      <c r="AR37" s="356">
        <v>43666</v>
      </c>
      <c r="AS37" s="356">
        <v>43686</v>
      </c>
      <c r="AT37" s="356">
        <v>43728</v>
      </c>
      <c r="AU37" s="355">
        <v>21.7</v>
      </c>
      <c r="AV37" s="355">
        <v>42.1</v>
      </c>
      <c r="AW37" s="307"/>
      <c r="AX37" s="308"/>
      <c r="AY37" s="308"/>
      <c r="AZ37" s="308"/>
      <c r="BA37" s="306"/>
      <c r="BB37" s="364"/>
      <c r="BC37" s="202"/>
      <c r="BD37" s="693"/>
      <c r="BE37" s="694"/>
      <c r="BF37" s="694"/>
      <c r="BG37" s="694"/>
      <c r="BH37" s="695"/>
      <c r="BI37" s="695"/>
      <c r="BJ37" s="696"/>
      <c r="BK37" s="639"/>
      <c r="BL37" s="639"/>
      <c r="BM37" s="639"/>
      <c r="BN37" s="639"/>
      <c r="BO37" s="639"/>
      <c r="BP37" s="639"/>
      <c r="BQ37" s="639"/>
      <c r="BR37" s="466"/>
      <c r="BS37" s="466"/>
      <c r="BT37" s="466"/>
      <c r="BU37" s="466"/>
      <c r="BV37" s="466"/>
      <c r="BW37" s="466"/>
      <c r="BX37" s="466"/>
      <c r="BY37" s="466"/>
      <c r="BZ37" s="466"/>
      <c r="CA37" s="466"/>
      <c r="CB37" s="466"/>
      <c r="CC37" s="466"/>
      <c r="CD37" s="466"/>
      <c r="CE37" s="466"/>
      <c r="CF37" s="466"/>
      <c r="CG37" s="466"/>
      <c r="CH37"/>
      <c r="CI37"/>
      <c r="CJ37"/>
      <c r="CK37"/>
      <c r="CL37"/>
    </row>
    <row r="38" spans="1:90" ht="22.5" hidden="1" customHeight="1" thickBot="1" x14ac:dyDescent="0.25">
      <c r="A38" s="19"/>
      <c r="B38" s="111"/>
      <c r="C38" s="112"/>
      <c r="D38" s="111"/>
      <c r="E38" s="176"/>
      <c r="F38" s="755"/>
      <c r="G38" s="111"/>
      <c r="H38" s="111"/>
      <c r="I38" s="111"/>
      <c r="J38" s="113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497"/>
      <c r="AK38" s="497"/>
      <c r="AL38" s="497"/>
      <c r="AM38" s="497"/>
      <c r="AN38" s="497"/>
      <c r="AO38" s="497"/>
      <c r="AP38" s="497"/>
      <c r="AQ38" s="111"/>
      <c r="AR38" s="176"/>
      <c r="AS38" s="176"/>
      <c r="AT38" s="176"/>
      <c r="AU38" s="111"/>
      <c r="AV38" s="111"/>
      <c r="AW38" s="870"/>
      <c r="AX38" s="871"/>
      <c r="AY38" s="870"/>
      <c r="AZ38" s="848"/>
      <c r="BA38" s="849"/>
      <c r="BB38" s="847"/>
      <c r="BC38" s="111"/>
      <c r="BD38" s="639"/>
      <c r="BE38" s="639"/>
      <c r="BF38" s="639"/>
      <c r="BG38" s="639"/>
      <c r="BH38" s="639"/>
      <c r="BI38" s="639"/>
      <c r="BJ38" s="639"/>
      <c r="BK38" s="708"/>
      <c r="BL38" s="708"/>
      <c r="BM38" s="708"/>
      <c r="BN38" s="708"/>
      <c r="BO38" s="708"/>
      <c r="BP38" s="708"/>
      <c r="BQ38" s="708"/>
      <c r="BR38" s="708"/>
      <c r="BS38" s="708"/>
      <c r="BT38" s="709"/>
      <c r="BU38" s="709"/>
      <c r="BV38" s="709"/>
      <c r="BW38" s="709"/>
      <c r="BX38" s="709"/>
      <c r="BY38" s="708"/>
      <c r="BZ38" s="708"/>
      <c r="CA38" s="708"/>
      <c r="CB38" s="699"/>
      <c r="CC38" s="672"/>
      <c r="CD38" s="672"/>
      <c r="CE38" s="672"/>
      <c r="CF38" s="672"/>
      <c r="CG38" s="672"/>
      <c r="CH38" s="19"/>
      <c r="CI38" s="19"/>
      <c r="CJ38" s="19"/>
      <c r="CK38" s="19"/>
      <c r="CL38" s="19"/>
    </row>
    <row r="39" spans="1:90" ht="22.5" hidden="1" customHeight="1" thickBot="1" x14ac:dyDescent="0.35">
      <c r="A39" s="19"/>
      <c r="B39" s="115"/>
      <c r="C39" s="111"/>
      <c r="D39" s="111"/>
      <c r="E39" s="185"/>
      <c r="F39" s="756"/>
      <c r="G39" s="3" t="s">
        <v>67</v>
      </c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497"/>
      <c r="AK39" s="497"/>
      <c r="AL39" s="497"/>
      <c r="AM39" s="497"/>
      <c r="AN39" s="497"/>
      <c r="AO39" s="497"/>
      <c r="AP39" s="497"/>
      <c r="AQ39" s="111"/>
      <c r="AR39" s="176"/>
      <c r="AS39" s="176"/>
      <c r="AT39" s="176"/>
      <c r="AU39" s="111"/>
      <c r="AV39" s="111"/>
      <c r="AW39" s="870"/>
      <c r="AX39" s="870"/>
      <c r="AY39" s="870"/>
      <c r="AZ39" s="848"/>
      <c r="BA39" s="849"/>
      <c r="BB39" s="847"/>
      <c r="BC39" s="111"/>
      <c r="BD39" s="639"/>
      <c r="BE39" s="639"/>
      <c r="BF39" s="639"/>
      <c r="BG39" s="639"/>
      <c r="BH39" s="639"/>
      <c r="BI39" s="639"/>
      <c r="BJ39" s="639"/>
      <c r="BK39" s="708"/>
      <c r="BL39" s="708"/>
      <c r="BM39" s="708"/>
      <c r="BN39" s="708"/>
      <c r="BO39" s="708"/>
      <c r="BP39" s="708"/>
      <c r="BQ39" s="708"/>
      <c r="BR39" s="708"/>
      <c r="BS39" s="708"/>
      <c r="BT39" s="709"/>
      <c r="BU39" s="709"/>
      <c r="BV39" s="709"/>
      <c r="BW39" s="709"/>
      <c r="BX39" s="709"/>
      <c r="BY39" s="708"/>
      <c r="BZ39" s="708"/>
      <c r="CA39" s="708"/>
      <c r="CB39" s="699"/>
      <c r="CC39" s="672"/>
      <c r="CD39" s="672"/>
      <c r="CE39" s="672"/>
      <c r="CF39" s="672"/>
      <c r="CG39" s="672"/>
      <c r="CH39" s="19"/>
      <c r="CI39" s="19"/>
      <c r="CJ39" s="19"/>
      <c r="CK39" s="19"/>
      <c r="CL39" s="19"/>
    </row>
    <row r="40" spans="1:90" ht="22.5" hidden="1" customHeight="1" x14ac:dyDescent="0.2">
      <c r="B40" s="8"/>
      <c r="C40" s="9" t="s">
        <v>0</v>
      </c>
      <c r="D40" s="10"/>
      <c r="E40" s="944" t="s">
        <v>1</v>
      </c>
      <c r="F40" s="746"/>
      <c r="G40" s="218" t="s">
        <v>2</v>
      </c>
      <c r="H40" s="219" t="s">
        <v>3</v>
      </c>
      <c r="I40" s="218" t="s">
        <v>4</v>
      </c>
      <c r="J40" s="1003" t="s">
        <v>5</v>
      </c>
      <c r="K40" s="1004"/>
      <c r="L40" s="12" t="s">
        <v>6</v>
      </c>
      <c r="M40" s="12"/>
      <c r="N40" s="12"/>
      <c r="O40" s="12"/>
      <c r="P40" s="14"/>
      <c r="Q40" s="14"/>
      <c r="R40" s="12" t="s">
        <v>7</v>
      </c>
      <c r="S40" s="12"/>
      <c r="T40" s="12"/>
      <c r="U40" s="12"/>
      <c r="V40" s="12"/>
      <c r="W40" s="13"/>
      <c r="X40" s="1005" t="s">
        <v>53</v>
      </c>
      <c r="Y40" s="12" t="s">
        <v>8</v>
      </c>
      <c r="Z40" s="12"/>
      <c r="AA40" s="12"/>
      <c r="AB40" s="12"/>
      <c r="AC40" s="12"/>
      <c r="AD40" s="510"/>
      <c r="AE40" s="509"/>
      <c r="AF40" s="14" t="s">
        <v>9</v>
      </c>
      <c r="AG40" s="11"/>
      <c r="AH40" s="12"/>
      <c r="AI40" s="12"/>
      <c r="AJ40" s="491"/>
      <c r="AK40" s="580"/>
      <c r="AL40" s="491"/>
      <c r="AM40" s="491"/>
      <c r="AN40" s="491"/>
      <c r="AO40" s="581"/>
      <c r="AP40" s="580"/>
      <c r="AQ40" s="594"/>
      <c r="AR40" s="950" t="s">
        <v>35</v>
      </c>
      <c r="AS40" s="976" t="s">
        <v>11</v>
      </c>
      <c r="AT40" s="955" t="s">
        <v>12</v>
      </c>
      <c r="AU40" s="958" t="s">
        <v>36</v>
      </c>
      <c r="AV40" s="961" t="s">
        <v>37</v>
      </c>
      <c r="AW40" s="850" t="s">
        <v>13</v>
      </c>
      <c r="AX40" s="851"/>
      <c r="AY40" s="851"/>
      <c r="AZ40" s="852"/>
      <c r="BA40" s="853"/>
      <c r="BB40" s="216"/>
      <c r="BC40"/>
      <c r="BD40" s="708"/>
      <c r="BE40" s="708"/>
      <c r="BF40" s="708"/>
      <c r="BG40" s="708"/>
      <c r="BH40" s="708"/>
      <c r="BI40" s="708"/>
      <c r="BJ40" s="708"/>
      <c r="BK40" s="466"/>
      <c r="BL40" s="466"/>
      <c r="BM40" s="466"/>
      <c r="BN40" s="466"/>
      <c r="BO40" s="466"/>
      <c r="BP40" s="466"/>
      <c r="BQ40" s="466"/>
      <c r="BR40" s="466"/>
      <c r="BS40" s="466"/>
      <c r="BT40" s="466"/>
      <c r="BU40" s="466"/>
      <c r="BV40" s="466"/>
      <c r="BW40" s="466"/>
      <c r="BX40" s="466"/>
      <c r="BY40" s="466"/>
      <c r="BZ40" s="466"/>
      <c r="CA40" s="466"/>
      <c r="CB40" s="466"/>
      <c r="CC40" s="466"/>
      <c r="CD40" s="466"/>
      <c r="CE40" s="466"/>
      <c r="CF40" s="466"/>
      <c r="CG40" s="466"/>
      <c r="CH40"/>
      <c r="CI40"/>
      <c r="CJ40"/>
      <c r="CK40"/>
      <c r="CL40"/>
    </row>
    <row r="41" spans="1:90" ht="30.75" hidden="1" customHeight="1" x14ac:dyDescent="0.2">
      <c r="B41" s="215"/>
      <c r="C41" s="216"/>
      <c r="D41" s="217"/>
      <c r="E41" s="945"/>
      <c r="F41" s="747"/>
      <c r="G41" s="230" t="s">
        <v>14</v>
      </c>
      <c r="H41" s="231" t="s">
        <v>15</v>
      </c>
      <c r="I41" s="230" t="s">
        <v>16</v>
      </c>
      <c r="J41" s="220" t="s">
        <v>58</v>
      </c>
      <c r="K41" s="221" t="s">
        <v>61</v>
      </c>
      <c r="L41" s="508" t="s">
        <v>62</v>
      </c>
      <c r="M41" s="226" t="s">
        <v>63</v>
      </c>
      <c r="N41" s="226"/>
      <c r="O41" s="226"/>
      <c r="P41" s="227" t="s">
        <v>66</v>
      </c>
      <c r="Q41" s="292"/>
      <c r="R41" s="972" t="s">
        <v>17</v>
      </c>
      <c r="S41" s="508" t="s">
        <v>62</v>
      </c>
      <c r="T41" s="226" t="s">
        <v>63</v>
      </c>
      <c r="U41" s="226"/>
      <c r="V41" s="226"/>
      <c r="W41" s="974" t="s">
        <v>18</v>
      </c>
      <c r="X41" s="1006"/>
      <c r="Y41" s="972" t="s">
        <v>17</v>
      </c>
      <c r="Z41" s="508" t="s">
        <v>62</v>
      </c>
      <c r="AA41" s="226" t="s">
        <v>63</v>
      </c>
      <c r="AB41" s="226"/>
      <c r="AC41" s="226"/>
      <c r="AD41" s="974" t="s">
        <v>18</v>
      </c>
      <c r="AE41" s="972" t="s">
        <v>17</v>
      </c>
      <c r="AF41" s="508" t="s">
        <v>62</v>
      </c>
      <c r="AG41" s="226" t="s">
        <v>63</v>
      </c>
      <c r="AH41" s="226"/>
      <c r="AI41" s="226"/>
      <c r="AJ41" s="492"/>
      <c r="AK41" s="582" t="s">
        <v>66</v>
      </c>
      <c r="AL41" s="492" t="s">
        <v>63</v>
      </c>
      <c r="AM41" s="492"/>
      <c r="AN41" s="492"/>
      <c r="AO41" s="572"/>
      <c r="AP41" s="582" t="s">
        <v>66</v>
      </c>
      <c r="AQ41" s="595"/>
      <c r="AR41" s="951"/>
      <c r="AS41" s="977"/>
      <c r="AT41" s="956"/>
      <c r="AU41" s="959"/>
      <c r="AV41" s="962"/>
      <c r="AW41" s="854"/>
      <c r="AX41" s="855"/>
      <c r="AY41" s="855"/>
      <c r="AZ41" s="856"/>
      <c r="BA41" s="857"/>
      <c r="BB41" s="216"/>
      <c r="BC41"/>
      <c r="BD41" s="708"/>
      <c r="BE41" s="708"/>
      <c r="BF41" s="708"/>
      <c r="BG41" s="708"/>
      <c r="BH41" s="708"/>
      <c r="BI41" s="708"/>
      <c r="BJ41" s="708"/>
      <c r="BK41" s="466"/>
      <c r="BL41" s="466"/>
      <c r="BM41" s="466"/>
      <c r="BN41" s="466"/>
      <c r="BO41" s="466"/>
      <c r="BP41" s="466"/>
      <c r="BQ41" s="466"/>
      <c r="BR41" s="466" t="s">
        <v>70</v>
      </c>
      <c r="BS41" s="466" t="s">
        <v>71</v>
      </c>
      <c r="BT41" s="466" t="s">
        <v>68</v>
      </c>
      <c r="BU41" s="466" t="s">
        <v>69</v>
      </c>
      <c r="BV41" s="466"/>
      <c r="BW41" s="466"/>
      <c r="BX41" s="466"/>
      <c r="BY41" s="466"/>
      <c r="BZ41" s="466"/>
      <c r="CA41" s="466"/>
      <c r="CB41" s="466"/>
      <c r="CC41" s="466"/>
      <c r="CD41" s="466"/>
      <c r="CE41" s="466"/>
      <c r="CF41" s="466"/>
      <c r="CG41" s="466"/>
      <c r="CH41"/>
      <c r="CI41"/>
      <c r="CJ41"/>
      <c r="CK41"/>
      <c r="CL41"/>
    </row>
    <row r="42" spans="1:90" ht="22.5" hidden="1" customHeight="1" thickBot="1" x14ac:dyDescent="0.25">
      <c r="B42" s="15"/>
      <c r="C42" s="16"/>
      <c r="D42" s="16"/>
      <c r="E42" s="222" t="s">
        <v>54</v>
      </c>
      <c r="F42" s="748"/>
      <c r="G42" s="223" t="s">
        <v>55</v>
      </c>
      <c r="H42" s="224" t="s">
        <v>56</v>
      </c>
      <c r="I42" s="223" t="s">
        <v>57</v>
      </c>
      <c r="J42" s="225" t="s">
        <v>59</v>
      </c>
      <c r="K42" s="511" t="s">
        <v>60</v>
      </c>
      <c r="L42" s="228">
        <v>141</v>
      </c>
      <c r="M42" s="229"/>
      <c r="N42" s="229"/>
      <c r="O42" s="229"/>
      <c r="P42" s="18"/>
      <c r="Q42" s="18"/>
      <c r="R42" s="973"/>
      <c r="S42" s="228">
        <v>141</v>
      </c>
      <c r="T42" s="229"/>
      <c r="U42" s="229"/>
      <c r="V42" s="229"/>
      <c r="W42" s="975"/>
      <c r="X42" s="1007"/>
      <c r="Y42" s="973"/>
      <c r="Z42" s="17">
        <v>141</v>
      </c>
      <c r="AA42" s="229"/>
      <c r="AB42" s="229"/>
      <c r="AC42" s="229"/>
      <c r="AD42" s="975"/>
      <c r="AE42" s="973"/>
      <c r="AF42" s="17">
        <v>141</v>
      </c>
      <c r="AG42" s="229"/>
      <c r="AH42" s="229"/>
      <c r="AI42" s="229"/>
      <c r="AJ42" s="493"/>
      <c r="AK42" s="577"/>
      <c r="AL42" s="493"/>
      <c r="AM42" s="493"/>
      <c r="AN42" s="493"/>
      <c r="AO42" s="575"/>
      <c r="AP42" s="577"/>
      <c r="AQ42" s="17"/>
      <c r="AR42" s="1008"/>
      <c r="AS42" s="1007"/>
      <c r="AT42" s="957"/>
      <c r="AU42" s="960"/>
      <c r="AV42" s="963"/>
      <c r="AW42" s="858" t="s">
        <v>20</v>
      </c>
      <c r="AX42" s="859" t="s">
        <v>21</v>
      </c>
      <c r="AY42" s="859" t="s">
        <v>22</v>
      </c>
      <c r="AZ42" s="859" t="s">
        <v>23</v>
      </c>
      <c r="BA42" s="860" t="s">
        <v>24</v>
      </c>
      <c r="BB42" s="861"/>
      <c r="BC42"/>
      <c r="BD42" s="466"/>
      <c r="BE42" s="466"/>
      <c r="BF42" s="466"/>
      <c r="BG42" s="466"/>
      <c r="BH42" s="466"/>
      <c r="BI42" s="466"/>
      <c r="BJ42" s="466"/>
      <c r="BK42" s="466"/>
      <c r="BL42" s="466"/>
      <c r="BM42" s="466"/>
      <c r="BN42" s="466"/>
      <c r="BO42" s="466"/>
      <c r="BP42" s="466"/>
      <c r="BQ42" s="466"/>
      <c r="BR42" s="466"/>
      <c r="BS42" s="710" t="s">
        <v>72</v>
      </c>
      <c r="BT42" s="466" t="s">
        <v>73</v>
      </c>
      <c r="BU42" s="466"/>
      <c r="BV42" s="466"/>
      <c r="BW42" s="466"/>
      <c r="BX42" s="466"/>
      <c r="BY42" s="466"/>
      <c r="BZ42" s="466"/>
      <c r="CA42" s="466"/>
      <c r="CB42" s="466"/>
      <c r="CC42" s="466"/>
      <c r="CD42" s="466"/>
      <c r="CE42" s="466"/>
      <c r="CF42" s="466"/>
      <c r="CG42" s="466"/>
      <c r="CH42"/>
      <c r="CI42"/>
      <c r="CJ42"/>
      <c r="CK42"/>
      <c r="CL42"/>
    </row>
    <row r="43" spans="1:90" ht="22.5" hidden="1" customHeight="1" thickTop="1" x14ac:dyDescent="0.2">
      <c r="A43" s="19"/>
      <c r="B43" s="1000" t="s">
        <v>29</v>
      </c>
      <c r="C43" s="70" t="s">
        <v>39</v>
      </c>
      <c r="D43" s="100" t="s">
        <v>42</v>
      </c>
      <c r="E43" s="177">
        <v>124</v>
      </c>
      <c r="F43" s="757"/>
      <c r="G43" s="34">
        <v>22.7</v>
      </c>
      <c r="H43" s="35">
        <v>3.3</v>
      </c>
      <c r="I43" s="34">
        <v>3.4</v>
      </c>
      <c r="J43" s="116">
        <v>12</v>
      </c>
      <c r="K43" s="36">
        <v>3.2</v>
      </c>
      <c r="L43" s="24">
        <v>25.2</v>
      </c>
      <c r="M43" s="25"/>
      <c r="N43" s="26"/>
      <c r="O43" s="26"/>
      <c r="P43" s="118"/>
      <c r="Q43" s="293"/>
      <c r="R43" s="116">
        <v>3.3</v>
      </c>
      <c r="S43" s="234">
        <v>4.3</v>
      </c>
      <c r="T43" s="235"/>
      <c r="U43" s="486"/>
      <c r="V43" s="486"/>
      <c r="W43" s="36"/>
      <c r="X43" s="36">
        <v>22.7</v>
      </c>
      <c r="Y43" s="213">
        <f t="shared" ref="Y43:Y48" si="39">+R53*$X43</f>
        <v>0</v>
      </c>
      <c r="Z43" s="214">
        <f t="shared" ref="Z43:AA48" si="40">+S43*$X43</f>
        <v>97.61</v>
      </c>
      <c r="AA43" s="212">
        <f t="shared" si="40"/>
        <v>0</v>
      </c>
      <c r="AB43" s="117"/>
      <c r="AC43" s="117"/>
      <c r="AD43" s="71">
        <f t="shared" ref="AD43:AD48" si="41">+W43*$X43</f>
        <v>0</v>
      </c>
      <c r="AE43" s="28">
        <v>3.2</v>
      </c>
      <c r="AF43" s="38">
        <v>6.2</v>
      </c>
      <c r="AG43" s="25"/>
      <c r="AH43" s="25"/>
      <c r="AI43" s="25"/>
      <c r="AJ43" s="454"/>
      <c r="AK43" s="583"/>
      <c r="AL43" s="454"/>
      <c r="AM43" s="455"/>
      <c r="AN43" s="455"/>
      <c r="AO43" s="455"/>
      <c r="AP43" s="583"/>
      <c r="AQ43" s="30"/>
      <c r="AR43" s="188"/>
      <c r="AS43" s="188"/>
      <c r="AT43" s="188"/>
      <c r="AU43" s="120">
        <f t="shared" ref="AU43:AV46" si="42">AS43-AR43</f>
        <v>0</v>
      </c>
      <c r="AV43" s="72">
        <f t="shared" si="42"/>
        <v>0</v>
      </c>
      <c r="AW43" s="872"/>
      <c r="AX43" s="873"/>
      <c r="AY43" s="873"/>
      <c r="AZ43" s="873"/>
      <c r="BA43" s="874"/>
      <c r="BB43" s="875"/>
      <c r="BC43"/>
      <c r="BD43" s="466"/>
      <c r="BE43" s="466"/>
      <c r="BF43" s="466"/>
      <c r="BG43" s="466"/>
      <c r="BH43" s="466"/>
      <c r="BI43" s="466"/>
      <c r="BJ43" s="466"/>
      <c r="BK43" s="466"/>
      <c r="BL43" s="466"/>
      <c r="BM43" s="466"/>
      <c r="BN43" s="466"/>
      <c r="BO43" s="466"/>
      <c r="BP43" s="466"/>
      <c r="BQ43" s="466"/>
      <c r="BR43" s="658">
        <f>+I43</f>
        <v>3.4</v>
      </c>
      <c r="BS43" s="466">
        <f>+AF42-E43</f>
        <v>17</v>
      </c>
      <c r="BT43" s="466" t="e">
        <f>+#REF!/BS43*7</f>
        <v>#REF!</v>
      </c>
      <c r="BU43" s="711">
        <f t="shared" ref="BU43:BU48" si="43">+Z43-Y43</f>
        <v>97.61</v>
      </c>
      <c r="BV43" s="466"/>
      <c r="BW43" s="466"/>
      <c r="BX43" s="466"/>
      <c r="BY43" s="466"/>
      <c r="BZ43" s="466"/>
      <c r="CA43" s="466"/>
      <c r="CB43" s="466"/>
      <c r="CC43" s="466"/>
      <c r="CD43" s="466"/>
      <c r="CE43" s="466"/>
      <c r="CF43" s="466"/>
      <c r="CG43" s="466"/>
      <c r="CH43"/>
      <c r="CI43"/>
      <c r="CJ43"/>
      <c r="CK43"/>
      <c r="CL43"/>
    </row>
    <row r="44" spans="1:90" ht="22.5" hidden="1" customHeight="1" x14ac:dyDescent="0.2">
      <c r="A44" s="19"/>
      <c r="B44" s="1001"/>
      <c r="C44" s="70" t="s">
        <v>46</v>
      </c>
      <c r="D44" s="100" t="s">
        <v>42</v>
      </c>
      <c r="E44" s="177">
        <v>124</v>
      </c>
      <c r="F44" s="757"/>
      <c r="G44" s="34">
        <v>23</v>
      </c>
      <c r="H44" s="35">
        <v>2.6</v>
      </c>
      <c r="I44" s="34">
        <v>2.4</v>
      </c>
      <c r="J44" s="121">
        <v>9.9</v>
      </c>
      <c r="K44" s="28">
        <v>3.2</v>
      </c>
      <c r="L44" s="24">
        <v>24.1</v>
      </c>
      <c r="M44" s="25"/>
      <c r="N44" s="26"/>
      <c r="O44" s="26"/>
      <c r="P44" s="118"/>
      <c r="Q44" s="119"/>
      <c r="R44" s="121">
        <v>2.6</v>
      </c>
      <c r="S44" s="236">
        <v>4.9000000000000004</v>
      </c>
      <c r="T44" s="237"/>
      <c r="U44" s="487"/>
      <c r="V44" s="487"/>
      <c r="W44" s="28"/>
      <c r="X44" s="28">
        <v>23</v>
      </c>
      <c r="Y44" s="213" t="e">
        <f t="shared" si="39"/>
        <v>#VALUE!</v>
      </c>
      <c r="Z44" s="214">
        <f t="shared" si="40"/>
        <v>112.7</v>
      </c>
      <c r="AA44" s="212">
        <f t="shared" si="40"/>
        <v>0</v>
      </c>
      <c r="AB44" s="117"/>
      <c r="AC44" s="117"/>
      <c r="AD44" s="71">
        <f t="shared" si="41"/>
        <v>0</v>
      </c>
      <c r="AE44" s="28">
        <v>3.2</v>
      </c>
      <c r="AF44" s="38">
        <v>6.3</v>
      </c>
      <c r="AG44" s="25"/>
      <c r="AH44" s="26"/>
      <c r="AI44" s="26"/>
      <c r="AJ44" s="455"/>
      <c r="AK44" s="583"/>
      <c r="AL44" s="454"/>
      <c r="AM44" s="455"/>
      <c r="AN44" s="455"/>
      <c r="AO44" s="455"/>
      <c r="AP44" s="583"/>
      <c r="AQ44" s="30"/>
      <c r="AR44" s="188"/>
      <c r="AS44" s="188"/>
      <c r="AT44" s="188"/>
      <c r="AU44" s="72">
        <f t="shared" si="42"/>
        <v>0</v>
      </c>
      <c r="AV44" s="72">
        <f t="shared" si="42"/>
        <v>0</v>
      </c>
      <c r="AW44" s="872"/>
      <c r="AX44" s="873"/>
      <c r="AY44" s="873"/>
      <c r="AZ44" s="873"/>
      <c r="BA44" s="874"/>
      <c r="BB44" s="875"/>
      <c r="BC44"/>
      <c r="BD44" s="466"/>
      <c r="BE44" s="466"/>
      <c r="BF44" s="466"/>
      <c r="BG44" s="466"/>
      <c r="BH44" s="466"/>
      <c r="BI44" s="466"/>
      <c r="BJ44" s="466"/>
      <c r="BK44" s="466"/>
      <c r="BL44" s="466"/>
      <c r="BM44" s="466"/>
      <c r="BN44" s="466"/>
      <c r="BO44" s="466"/>
      <c r="BP44" s="466"/>
      <c r="BQ44" s="466"/>
      <c r="BR44" s="658">
        <f>+I44</f>
        <v>2.4</v>
      </c>
      <c r="BS44" s="466">
        <v>17</v>
      </c>
      <c r="BT44" s="466" t="e">
        <f>+#REF!/BS44*7</f>
        <v>#REF!</v>
      </c>
      <c r="BU44" s="711" t="e">
        <f t="shared" si="43"/>
        <v>#VALUE!</v>
      </c>
      <c r="BV44" s="466"/>
      <c r="BW44" s="466"/>
      <c r="BX44" s="466"/>
      <c r="BY44" s="466"/>
      <c r="BZ44" s="466"/>
      <c r="CA44" s="466"/>
      <c r="CB44" s="466"/>
      <c r="CC44" s="466"/>
      <c r="CD44" s="466"/>
      <c r="CE44" s="466"/>
      <c r="CF44" s="466"/>
      <c r="CG44" s="466"/>
      <c r="CH44"/>
      <c r="CI44"/>
      <c r="CJ44"/>
      <c r="CK44"/>
      <c r="CL44"/>
    </row>
    <row r="45" spans="1:90" ht="22.5" hidden="1" customHeight="1" x14ac:dyDescent="0.2">
      <c r="A45" s="19"/>
      <c r="B45" s="1001"/>
      <c r="C45" s="70" t="s">
        <v>47</v>
      </c>
      <c r="D45" s="100" t="s">
        <v>42</v>
      </c>
      <c r="E45" s="177">
        <v>129</v>
      </c>
      <c r="F45" s="757"/>
      <c r="G45" s="34">
        <v>19.600000000000001</v>
      </c>
      <c r="H45" s="35">
        <v>2.8</v>
      </c>
      <c r="I45" s="34">
        <v>2.1</v>
      </c>
      <c r="J45" s="121">
        <v>10.3</v>
      </c>
      <c r="K45" s="28">
        <v>2.7</v>
      </c>
      <c r="L45" s="24">
        <v>21.8</v>
      </c>
      <c r="M45" s="25"/>
      <c r="N45" s="26"/>
      <c r="O45" s="26"/>
      <c r="P45" s="118"/>
      <c r="Q45" s="119"/>
      <c r="R45" s="121">
        <v>2.8</v>
      </c>
      <c r="S45" s="236">
        <v>4.4000000000000004</v>
      </c>
      <c r="T45" s="237"/>
      <c r="U45" s="487"/>
      <c r="V45" s="487"/>
      <c r="W45" s="28"/>
      <c r="X45" s="34">
        <v>19.600000000000001</v>
      </c>
      <c r="Y45" s="213" t="e">
        <f t="shared" si="39"/>
        <v>#VALUE!</v>
      </c>
      <c r="Z45" s="214">
        <f t="shared" si="40"/>
        <v>86.240000000000009</v>
      </c>
      <c r="AA45" s="212">
        <f t="shared" si="40"/>
        <v>0</v>
      </c>
      <c r="AB45" s="117"/>
      <c r="AC45" s="117"/>
      <c r="AD45" s="71">
        <f t="shared" si="41"/>
        <v>0</v>
      </c>
      <c r="AE45" s="28">
        <v>3.2</v>
      </c>
      <c r="AF45" s="33">
        <v>5.3</v>
      </c>
      <c r="AG45" s="25"/>
      <c r="AH45" s="26"/>
      <c r="AI45" s="26"/>
      <c r="AJ45" s="455"/>
      <c r="AK45" s="583"/>
      <c r="AL45" s="454"/>
      <c r="AM45" s="455"/>
      <c r="AN45" s="455"/>
      <c r="AO45" s="455"/>
      <c r="AP45" s="583"/>
      <c r="AQ45" s="30"/>
      <c r="AR45" s="188"/>
      <c r="AS45" s="188"/>
      <c r="AT45" s="188"/>
      <c r="AU45" s="72">
        <f t="shared" si="42"/>
        <v>0</v>
      </c>
      <c r="AV45" s="72">
        <f t="shared" si="42"/>
        <v>0</v>
      </c>
      <c r="AW45" s="872"/>
      <c r="AX45" s="873"/>
      <c r="AY45" s="873"/>
      <c r="AZ45" s="873"/>
      <c r="BA45" s="874"/>
      <c r="BB45" s="875"/>
      <c r="BC45"/>
      <c r="BD45" s="466"/>
      <c r="BE45" s="466"/>
      <c r="BF45" s="466"/>
      <c r="BG45" s="466"/>
      <c r="BH45" s="466"/>
      <c r="BI45" s="466"/>
      <c r="BJ45" s="466"/>
      <c r="BK45" s="466"/>
      <c r="BL45" s="466"/>
      <c r="BM45" s="466"/>
      <c r="BN45" s="466"/>
      <c r="BO45" s="466"/>
      <c r="BP45" s="466"/>
      <c r="BQ45" s="466"/>
      <c r="BR45" s="658">
        <f>+I45</f>
        <v>2.1</v>
      </c>
      <c r="BS45" s="466">
        <v>12</v>
      </c>
      <c r="BT45" s="466" t="e">
        <f>+#REF!/BS45*7</f>
        <v>#REF!</v>
      </c>
      <c r="BU45" s="711" t="e">
        <f t="shared" si="43"/>
        <v>#VALUE!</v>
      </c>
      <c r="BV45" s="466"/>
      <c r="BW45" s="466"/>
      <c r="BX45" s="466"/>
      <c r="BY45" s="466"/>
      <c r="BZ45" s="466"/>
      <c r="CA45" s="466"/>
      <c r="CB45" s="466"/>
      <c r="CC45" s="466"/>
      <c r="CD45" s="466"/>
      <c r="CE45" s="466"/>
      <c r="CF45" s="466"/>
      <c r="CG45" s="466"/>
      <c r="CH45"/>
      <c r="CI45"/>
      <c r="CJ45"/>
      <c r="CK45"/>
      <c r="CL45"/>
    </row>
    <row r="46" spans="1:90" ht="22.5" hidden="1" customHeight="1" x14ac:dyDescent="0.2">
      <c r="A46" s="19"/>
      <c r="B46" s="1001"/>
      <c r="C46" s="70" t="s">
        <v>48</v>
      </c>
      <c r="D46" s="100" t="s">
        <v>42</v>
      </c>
      <c r="E46" s="177">
        <v>127</v>
      </c>
      <c r="F46" s="757"/>
      <c r="G46" s="34">
        <v>21.6</v>
      </c>
      <c r="H46" s="35">
        <v>3.6</v>
      </c>
      <c r="I46" s="34">
        <v>3.5</v>
      </c>
      <c r="J46" s="122">
        <v>11.1</v>
      </c>
      <c r="K46" s="42">
        <v>3.2</v>
      </c>
      <c r="L46" s="24">
        <v>23.6</v>
      </c>
      <c r="M46" s="22"/>
      <c r="N46" s="22"/>
      <c r="O46" s="22"/>
      <c r="P46" s="27"/>
      <c r="Q46" s="39"/>
      <c r="R46" s="122">
        <v>3.6</v>
      </c>
      <c r="S46" s="238">
        <v>4.9000000000000004</v>
      </c>
      <c r="T46" s="239"/>
      <c r="U46" s="239"/>
      <c r="V46" s="239"/>
      <c r="W46" s="42"/>
      <c r="X46" s="42">
        <v>21.6</v>
      </c>
      <c r="Y46" s="213">
        <f t="shared" si="39"/>
        <v>0</v>
      </c>
      <c r="Z46" s="214">
        <f t="shared" si="40"/>
        <v>105.84000000000002</v>
      </c>
      <c r="AA46" s="212">
        <f t="shared" si="40"/>
        <v>0</v>
      </c>
      <c r="AB46" s="212"/>
      <c r="AC46" s="212"/>
      <c r="AD46" s="71">
        <f t="shared" si="41"/>
        <v>0</v>
      </c>
      <c r="AE46" s="28">
        <v>3.5</v>
      </c>
      <c r="AF46" s="38">
        <v>5.4</v>
      </c>
      <c r="AG46" s="22"/>
      <c r="AH46" s="22"/>
      <c r="AI46" s="22"/>
      <c r="AJ46" s="498"/>
      <c r="AK46" s="453"/>
      <c r="AL46" s="498"/>
      <c r="AM46" s="584"/>
      <c r="AN46" s="584"/>
      <c r="AO46" s="584"/>
      <c r="AP46" s="453"/>
      <c r="AQ46" s="30"/>
      <c r="AR46" s="188"/>
      <c r="AS46" s="188"/>
      <c r="AT46" s="188"/>
      <c r="AU46" s="72">
        <f t="shared" si="42"/>
        <v>0</v>
      </c>
      <c r="AV46" s="72">
        <f t="shared" si="42"/>
        <v>0</v>
      </c>
      <c r="AW46" s="876"/>
      <c r="AX46" s="877"/>
      <c r="AY46" s="877"/>
      <c r="AZ46" s="877"/>
      <c r="BA46" s="874"/>
      <c r="BB46" s="875"/>
      <c r="BC46"/>
      <c r="BD46" s="466"/>
      <c r="BE46" s="466"/>
      <c r="BF46" s="466"/>
      <c r="BG46" s="466"/>
      <c r="BH46" s="466"/>
      <c r="BI46" s="466"/>
      <c r="BJ46" s="466"/>
      <c r="BK46" s="466"/>
      <c r="BL46" s="466"/>
      <c r="BM46" s="466"/>
      <c r="BN46" s="466"/>
      <c r="BO46" s="466"/>
      <c r="BP46" s="466"/>
      <c r="BQ46" s="466"/>
      <c r="BR46" s="658">
        <f>+I46</f>
        <v>3.5</v>
      </c>
      <c r="BS46" s="466">
        <v>14</v>
      </c>
      <c r="BT46" s="466" t="e">
        <f>+#REF!/BS46*7</f>
        <v>#REF!</v>
      </c>
      <c r="BU46" s="711">
        <f t="shared" si="43"/>
        <v>105.84000000000002</v>
      </c>
      <c r="BV46" s="466"/>
      <c r="BW46" s="466"/>
      <c r="BX46" s="466"/>
      <c r="BY46" s="466"/>
      <c r="BZ46" s="466"/>
      <c r="CA46" s="466"/>
      <c r="CB46" s="466"/>
      <c r="CC46" s="466"/>
      <c r="CD46" s="466"/>
      <c r="CE46" s="466"/>
      <c r="CF46" s="466"/>
      <c r="CG46" s="466"/>
      <c r="CH46"/>
      <c r="CI46"/>
      <c r="CJ46"/>
      <c r="CK46"/>
      <c r="CL46"/>
    </row>
    <row r="47" spans="1:90" ht="22.5" hidden="1" customHeight="1" x14ac:dyDescent="0.2">
      <c r="A47" s="19"/>
      <c r="B47" s="1001"/>
      <c r="C47" s="70" t="s">
        <v>50</v>
      </c>
      <c r="D47" s="100" t="s">
        <v>42</v>
      </c>
      <c r="E47" s="177">
        <v>133</v>
      </c>
      <c r="F47" s="757"/>
      <c r="G47" s="34">
        <v>22.4</v>
      </c>
      <c r="H47" s="35">
        <v>3.8</v>
      </c>
      <c r="I47" s="34">
        <v>2</v>
      </c>
      <c r="J47" s="121">
        <v>14.9</v>
      </c>
      <c r="K47" s="28">
        <v>2.8</v>
      </c>
      <c r="L47" s="24">
        <v>23.45</v>
      </c>
      <c r="M47" s="25"/>
      <c r="N47" s="26"/>
      <c r="O47" s="26"/>
      <c r="P47" s="118"/>
      <c r="Q47" s="119"/>
      <c r="R47" s="121">
        <v>3.9</v>
      </c>
      <c r="S47" s="236">
        <v>4.25</v>
      </c>
      <c r="T47" s="237"/>
      <c r="U47" s="487"/>
      <c r="V47" s="487"/>
      <c r="W47" s="28"/>
      <c r="X47" s="28">
        <v>22.4</v>
      </c>
      <c r="Y47" s="213">
        <f t="shared" si="39"/>
        <v>64.959999999999994</v>
      </c>
      <c r="Z47" s="214">
        <f t="shared" si="40"/>
        <v>95.199999999999989</v>
      </c>
      <c r="AA47" s="212">
        <f t="shared" si="40"/>
        <v>0</v>
      </c>
      <c r="AB47" s="117"/>
      <c r="AC47" s="117"/>
      <c r="AD47" s="71">
        <f t="shared" si="41"/>
        <v>0</v>
      </c>
      <c r="AE47" s="28">
        <v>2.8</v>
      </c>
      <c r="AF47" s="38">
        <v>4.76</v>
      </c>
      <c r="AG47" s="25"/>
      <c r="AH47" s="26"/>
      <c r="AI47" s="26"/>
      <c r="AJ47" s="455"/>
      <c r="AK47" s="583"/>
      <c r="AL47" s="454"/>
      <c r="AM47" s="455"/>
      <c r="AN47" s="455"/>
      <c r="AO47" s="455"/>
      <c r="AP47" s="583"/>
      <c r="AQ47" s="30"/>
      <c r="AR47" s="188"/>
      <c r="AS47" s="188"/>
      <c r="AT47" s="188"/>
      <c r="AU47" s="72">
        <f>AS47-AR47</f>
        <v>0</v>
      </c>
      <c r="AV47" s="72">
        <f>AT47-AS47</f>
        <v>0</v>
      </c>
      <c r="AW47" s="872"/>
      <c r="AX47" s="873"/>
      <c r="AY47" s="873"/>
      <c r="AZ47" s="873"/>
      <c r="BA47" s="874"/>
      <c r="BB47" s="875"/>
      <c r="BC47"/>
      <c r="BD47" s="466"/>
      <c r="BE47" s="466"/>
      <c r="BF47" s="466"/>
      <c r="BG47" s="466"/>
      <c r="BH47" s="466"/>
      <c r="BI47" s="466"/>
      <c r="BJ47" s="466"/>
      <c r="BK47" s="466"/>
      <c r="BL47" s="466"/>
      <c r="BM47" s="466"/>
      <c r="BN47" s="466"/>
      <c r="BO47" s="466"/>
      <c r="BP47" s="466"/>
      <c r="BQ47" s="466"/>
      <c r="BR47" s="466">
        <v>2</v>
      </c>
      <c r="BS47" s="466">
        <v>14</v>
      </c>
      <c r="BT47" s="466" t="e">
        <f>+#REF!/BS47*7</f>
        <v>#REF!</v>
      </c>
      <c r="BU47" s="711">
        <f t="shared" si="43"/>
        <v>30.239999999999995</v>
      </c>
      <c r="BV47" s="466"/>
      <c r="BW47" s="466"/>
      <c r="BX47" s="466"/>
      <c r="BY47" s="466"/>
      <c r="BZ47" s="466"/>
      <c r="CA47" s="466"/>
      <c r="CB47" s="466"/>
      <c r="CC47" s="466"/>
      <c r="CD47" s="466"/>
      <c r="CE47" s="466"/>
      <c r="CF47" s="466"/>
      <c r="CG47" s="466"/>
      <c r="CH47"/>
      <c r="CI47"/>
      <c r="CJ47"/>
      <c r="CK47"/>
      <c r="CL47"/>
    </row>
    <row r="48" spans="1:90" ht="22.5" hidden="1" customHeight="1" x14ac:dyDescent="0.2">
      <c r="A48" s="19"/>
      <c r="B48" s="1001"/>
      <c r="C48" s="70" t="s">
        <v>49</v>
      </c>
      <c r="D48" s="100" t="s">
        <v>44</v>
      </c>
      <c r="E48" s="177"/>
      <c r="F48" s="757"/>
      <c r="G48" s="34">
        <v>22.1</v>
      </c>
      <c r="H48" s="35">
        <v>2.6</v>
      </c>
      <c r="I48" s="34">
        <v>2.2999999999999998</v>
      </c>
      <c r="J48" s="121">
        <v>14.8</v>
      </c>
      <c r="K48" s="28">
        <v>3.5</v>
      </c>
      <c r="L48" s="24">
        <v>24.8</v>
      </c>
      <c r="M48" s="25"/>
      <c r="N48" s="26"/>
      <c r="O48" s="26"/>
      <c r="P48" s="118"/>
      <c r="Q48" s="119"/>
      <c r="R48" s="121">
        <v>2.6</v>
      </c>
      <c r="S48" s="236">
        <v>6.8</v>
      </c>
      <c r="T48" s="237"/>
      <c r="U48" s="487"/>
      <c r="V48" s="487"/>
      <c r="W48" s="28"/>
      <c r="X48" s="28">
        <v>22.1</v>
      </c>
      <c r="Y48" s="213">
        <f t="shared" si="39"/>
        <v>70.720000000000013</v>
      </c>
      <c r="Z48" s="214">
        <f t="shared" si="40"/>
        <v>150.28</v>
      </c>
      <c r="AA48" s="212">
        <f t="shared" si="40"/>
        <v>0</v>
      </c>
      <c r="AB48" s="117"/>
      <c r="AC48" s="117"/>
      <c r="AD48" s="71">
        <f t="shared" si="41"/>
        <v>0</v>
      </c>
      <c r="AE48" s="28">
        <v>3.5</v>
      </c>
      <c r="AF48" s="38">
        <v>6.9</v>
      </c>
      <c r="AG48" s="25"/>
      <c r="AH48" s="26"/>
      <c r="AI48" s="26"/>
      <c r="AJ48" s="455"/>
      <c r="AK48" s="583"/>
      <c r="AL48" s="454"/>
      <c r="AM48" s="455"/>
      <c r="AN48" s="455"/>
      <c r="AO48" s="455"/>
      <c r="AP48" s="583"/>
      <c r="AQ48" s="30"/>
      <c r="AR48" s="188"/>
      <c r="AS48" s="188"/>
      <c r="AT48" s="188"/>
      <c r="AU48" s="72">
        <f>AS48-AR48</f>
        <v>0</v>
      </c>
      <c r="AV48" s="72">
        <f>AT48-AS48</f>
        <v>0</v>
      </c>
      <c r="AW48" s="876"/>
      <c r="AX48" s="877"/>
      <c r="AY48" s="877"/>
      <c r="AZ48" s="877"/>
      <c r="BA48" s="874"/>
      <c r="BB48" s="875"/>
      <c r="BC48"/>
      <c r="BD48" s="466"/>
      <c r="BE48" s="466"/>
      <c r="BF48" s="466"/>
      <c r="BG48" s="466"/>
      <c r="BH48" s="466"/>
      <c r="BI48" s="466"/>
      <c r="BJ48" s="466"/>
      <c r="BK48" s="466"/>
      <c r="BL48" s="466"/>
      <c r="BM48" s="466"/>
      <c r="BN48" s="466"/>
      <c r="BO48" s="466"/>
      <c r="BP48" s="466"/>
      <c r="BQ48" s="466"/>
      <c r="BR48" s="658">
        <f>+I48</f>
        <v>2.2999999999999998</v>
      </c>
      <c r="BS48" s="466">
        <v>14</v>
      </c>
      <c r="BT48" s="466" t="e">
        <f>+#REF!/BS48*7</f>
        <v>#REF!</v>
      </c>
      <c r="BU48" s="711">
        <f t="shared" si="43"/>
        <v>79.559999999999988</v>
      </c>
      <c r="BV48" s="466"/>
      <c r="BW48" s="466"/>
      <c r="BX48" s="466"/>
      <c r="BY48" s="466"/>
      <c r="BZ48" s="466"/>
      <c r="CA48" s="466"/>
      <c r="CB48" s="466"/>
      <c r="CC48" s="466"/>
      <c r="CD48" s="466"/>
      <c r="CE48" s="466"/>
      <c r="CF48" s="466"/>
      <c r="CG48" s="466"/>
      <c r="CH48"/>
      <c r="CI48"/>
      <c r="CJ48"/>
      <c r="CK48"/>
      <c r="CL48"/>
    </row>
    <row r="49" spans="1:90" ht="22.5" hidden="1" customHeight="1" thickBot="1" x14ac:dyDescent="0.25">
      <c r="A49" s="19"/>
      <c r="B49" s="1001"/>
      <c r="C49" s="129" t="s">
        <v>51</v>
      </c>
      <c r="D49" s="130"/>
      <c r="E49" s="178">
        <f t="shared" ref="E49:L49" si="44">AVERAGE(E43:E48)</f>
        <v>127.4</v>
      </c>
      <c r="F49" s="758"/>
      <c r="G49" s="131">
        <f t="shared" si="44"/>
        <v>21.900000000000002</v>
      </c>
      <c r="H49" s="132">
        <f t="shared" si="44"/>
        <v>3.1166666666666667</v>
      </c>
      <c r="I49" s="131">
        <f t="shared" si="44"/>
        <v>2.6166666666666667</v>
      </c>
      <c r="J49" s="133">
        <f t="shared" si="44"/>
        <v>12.166666666666666</v>
      </c>
      <c r="K49" s="134">
        <f t="shared" si="44"/>
        <v>3.1</v>
      </c>
      <c r="L49" s="135">
        <f t="shared" si="44"/>
        <v>23.824999999999999</v>
      </c>
      <c r="M49" s="136" t="e">
        <f>AVERAGE(M43:M47)</f>
        <v>#DIV/0!</v>
      </c>
      <c r="N49" s="136"/>
      <c r="O49" s="136"/>
      <c r="P49" s="137" t="e">
        <f>AVERAGE(P43:P47)</f>
        <v>#DIV/0!</v>
      </c>
      <c r="Q49" s="144"/>
      <c r="R49" s="133">
        <f>AVERAGE(R53:R58)</f>
        <v>3.05</v>
      </c>
      <c r="S49" s="240">
        <f>AVERAGE(S43:S48)</f>
        <v>4.9249999999999998</v>
      </c>
      <c r="T49" s="241" t="e">
        <f>AVERAGE(T43:T47)</f>
        <v>#DIV/0!</v>
      </c>
      <c r="U49" s="241"/>
      <c r="V49" s="241"/>
      <c r="W49" s="134" t="e">
        <f>AVERAGE(W43:W47)</f>
        <v>#DIV/0!</v>
      </c>
      <c r="X49" s="134"/>
      <c r="Y49" s="138" t="e">
        <f>AVERAGE(Y43:Y48)</f>
        <v>#VALUE!</v>
      </c>
      <c r="Z49" s="139">
        <f>AVERAGE(Z43:Z48)</f>
        <v>107.97833333333334</v>
      </c>
      <c r="AA49" s="140">
        <f t="shared" ref="AA49:AP49" si="45">AVERAGE(AA43:AA48)</f>
        <v>0</v>
      </c>
      <c r="AB49" s="141"/>
      <c r="AC49" s="141"/>
      <c r="AD49" s="142">
        <f t="shared" si="45"/>
        <v>0</v>
      </c>
      <c r="AE49" s="135">
        <f t="shared" si="45"/>
        <v>3.2333333333333338</v>
      </c>
      <c r="AF49" s="135">
        <f t="shared" si="45"/>
        <v>5.81</v>
      </c>
      <c r="AG49" s="143" t="e">
        <f t="shared" si="45"/>
        <v>#DIV/0!</v>
      </c>
      <c r="AH49" s="136"/>
      <c r="AI49" s="136"/>
      <c r="AJ49" s="311"/>
      <c r="AK49" s="585" t="e">
        <f t="shared" si="45"/>
        <v>#DIV/0!</v>
      </c>
      <c r="AL49" s="308" t="e">
        <f t="shared" si="45"/>
        <v>#DIV/0!</v>
      </c>
      <c r="AM49" s="311"/>
      <c r="AN49" s="311"/>
      <c r="AO49" s="311"/>
      <c r="AP49" s="585" t="e">
        <f t="shared" si="45"/>
        <v>#DIV/0!</v>
      </c>
      <c r="AQ49" s="145"/>
      <c r="AR49" s="190" t="e">
        <f t="shared" ref="AR49:BA49" si="46">AVERAGE(AR43:AR47)</f>
        <v>#DIV/0!</v>
      </c>
      <c r="AS49" s="190" t="e">
        <f t="shared" si="46"/>
        <v>#DIV/0!</v>
      </c>
      <c r="AT49" s="191" t="e">
        <f t="shared" si="46"/>
        <v>#DIV/0!</v>
      </c>
      <c r="AU49" s="146">
        <f t="shared" si="46"/>
        <v>0</v>
      </c>
      <c r="AV49" s="146">
        <f t="shared" si="46"/>
        <v>0</v>
      </c>
      <c r="AW49" s="878" t="e">
        <f t="shared" si="46"/>
        <v>#DIV/0!</v>
      </c>
      <c r="AX49" s="879" t="e">
        <f t="shared" si="46"/>
        <v>#DIV/0!</v>
      </c>
      <c r="AY49" s="879" t="e">
        <f t="shared" si="46"/>
        <v>#DIV/0!</v>
      </c>
      <c r="AZ49" s="879" t="e">
        <f t="shared" si="46"/>
        <v>#DIV/0!</v>
      </c>
      <c r="BA49" s="880" t="e">
        <f t="shared" si="46"/>
        <v>#DIV/0!</v>
      </c>
      <c r="BB49" s="881"/>
      <c r="BC49"/>
      <c r="BD49" s="466"/>
      <c r="BE49" s="466"/>
      <c r="BF49" s="466"/>
      <c r="BG49" s="466"/>
      <c r="BH49" s="466"/>
      <c r="BI49" s="466"/>
      <c r="BJ49" s="466"/>
      <c r="BK49" s="466"/>
      <c r="BL49" s="466"/>
      <c r="BM49" s="466"/>
      <c r="BN49" s="466"/>
      <c r="BO49" s="466"/>
      <c r="BP49" s="466"/>
      <c r="BQ49" s="466"/>
      <c r="BR49" s="466"/>
      <c r="BS49" s="466"/>
      <c r="BT49" s="466"/>
      <c r="BU49" s="466"/>
      <c r="BV49" s="466"/>
      <c r="BW49" s="466"/>
      <c r="BX49" s="466"/>
      <c r="BY49" s="466"/>
      <c r="BZ49" s="466"/>
      <c r="CA49" s="466"/>
      <c r="CB49" s="466"/>
      <c r="CC49" s="466"/>
      <c r="CD49" s="466"/>
      <c r="CE49" s="466"/>
      <c r="CF49" s="466"/>
      <c r="CG49" s="466"/>
      <c r="CH49"/>
      <c r="CI49"/>
      <c r="CJ49"/>
      <c r="CK49"/>
      <c r="CL49"/>
    </row>
    <row r="50" spans="1:90" ht="22.5" hidden="1" customHeight="1" thickBot="1" x14ac:dyDescent="0.25">
      <c r="A50" s="19"/>
      <c r="B50" s="1001"/>
      <c r="C50" s="204" t="s">
        <v>52</v>
      </c>
      <c r="D50" s="205"/>
      <c r="E50" s="206">
        <v>127</v>
      </c>
      <c r="F50" s="759"/>
      <c r="G50" s="101">
        <v>22.7</v>
      </c>
      <c r="H50" s="102">
        <v>3.7714285714285718</v>
      </c>
      <c r="I50" s="101">
        <v>3.7142857142857149</v>
      </c>
      <c r="J50" s="203">
        <v>14.6</v>
      </c>
      <c r="K50" s="52">
        <v>3.3</v>
      </c>
      <c r="L50" s="148">
        <v>22.973913043478262</v>
      </c>
      <c r="M50" s="51">
        <v>29.5</v>
      </c>
      <c r="N50" s="51"/>
      <c r="O50" s="51"/>
      <c r="P50" s="207"/>
      <c r="Q50" s="209"/>
      <c r="R50" s="203">
        <v>3</v>
      </c>
      <c r="S50" s="242">
        <v>4.8782608695652181</v>
      </c>
      <c r="T50" s="243">
        <v>10.3</v>
      </c>
      <c r="U50" s="243"/>
      <c r="V50" s="243"/>
      <c r="W50" s="52"/>
      <c r="X50" s="52">
        <v>22.7</v>
      </c>
      <c r="Y50" s="53">
        <f t="shared" ref="Y50:AA52" si="47">+R50*$X50</f>
        <v>68.099999999999994</v>
      </c>
      <c r="Z50" s="54">
        <f t="shared" si="47"/>
        <v>110.73652173913045</v>
      </c>
      <c r="AA50" s="55">
        <f t="shared" si="47"/>
        <v>233.81</v>
      </c>
      <c r="AB50" s="56"/>
      <c r="AC50" s="56"/>
      <c r="AD50" s="208"/>
      <c r="AE50" s="148">
        <v>3.3</v>
      </c>
      <c r="AF50" s="148">
        <v>5.6478260869565213</v>
      </c>
      <c r="AG50" s="50">
        <v>7.8000000000000007</v>
      </c>
      <c r="AH50" s="51"/>
      <c r="AI50" s="51"/>
      <c r="AJ50" s="311"/>
      <c r="AK50" s="585"/>
      <c r="AL50" s="308"/>
      <c r="AM50" s="311"/>
      <c r="AN50" s="311"/>
      <c r="AO50" s="311"/>
      <c r="AP50" s="585"/>
      <c r="AQ50" s="58"/>
      <c r="AR50" s="193">
        <v>179</v>
      </c>
      <c r="AS50" s="193">
        <v>199</v>
      </c>
      <c r="AT50" s="210">
        <v>238</v>
      </c>
      <c r="AU50" s="59">
        <f t="shared" ref="AU50:AV52" si="48">+AS50-+AR50</f>
        <v>20</v>
      </c>
      <c r="AV50" s="59">
        <f t="shared" si="48"/>
        <v>39</v>
      </c>
      <c r="AW50" s="882"/>
      <c r="AX50" s="883"/>
      <c r="AY50" s="883"/>
      <c r="AZ50" s="883"/>
      <c r="BA50" s="884"/>
      <c r="BB50" s="875"/>
      <c r="BC50"/>
      <c r="BD50" s="466"/>
      <c r="BE50" s="466"/>
      <c r="BF50" s="466"/>
      <c r="BG50" s="466"/>
      <c r="BH50" s="466"/>
      <c r="BI50" s="466"/>
      <c r="BJ50" s="466"/>
      <c r="BK50" s="466"/>
      <c r="BL50" s="466"/>
      <c r="BM50" s="466"/>
      <c r="BN50" s="466"/>
      <c r="BO50" s="466"/>
      <c r="BP50" s="466"/>
      <c r="BQ50" s="466"/>
      <c r="BR50" s="466"/>
      <c r="BS50" s="466"/>
      <c r="BT50" s="466"/>
      <c r="BU50" s="466"/>
      <c r="BV50" s="466"/>
      <c r="BW50" s="466"/>
      <c r="BX50" s="466"/>
      <c r="BY50" s="466"/>
      <c r="BZ50" s="466"/>
      <c r="CA50" s="466"/>
      <c r="CB50" s="466"/>
      <c r="CC50" s="466"/>
      <c r="CD50" s="466"/>
      <c r="CE50" s="466"/>
      <c r="CF50" s="466"/>
      <c r="CG50" s="466"/>
      <c r="CH50"/>
      <c r="CI50"/>
      <c r="CJ50"/>
      <c r="CK50"/>
      <c r="CL50"/>
    </row>
    <row r="51" spans="1:90" ht="22.5" hidden="1" customHeight="1" thickBot="1" x14ac:dyDescent="0.25">
      <c r="A51" s="19"/>
      <c r="B51" s="1001"/>
      <c r="C51" s="43" t="s">
        <v>25</v>
      </c>
      <c r="D51" s="43"/>
      <c r="E51" s="179">
        <v>42495</v>
      </c>
      <c r="F51" s="760"/>
      <c r="G51" s="87">
        <v>22.8</v>
      </c>
      <c r="H51" s="88">
        <v>4.2</v>
      </c>
      <c r="I51" s="87">
        <v>3.5</v>
      </c>
      <c r="J51" s="92">
        <v>15.3</v>
      </c>
      <c r="K51" s="92">
        <v>3.2</v>
      </c>
      <c r="L51" s="109">
        <v>23</v>
      </c>
      <c r="M51" s="91">
        <v>28.014285714285716</v>
      </c>
      <c r="N51" s="91"/>
      <c r="O51" s="91"/>
      <c r="P51" s="87"/>
      <c r="Q51" s="89"/>
      <c r="R51" s="92">
        <v>3.5</v>
      </c>
      <c r="S51" s="244">
        <v>4</v>
      </c>
      <c r="T51" s="245">
        <v>11.942857142857143</v>
      </c>
      <c r="U51" s="245"/>
      <c r="V51" s="245"/>
      <c r="W51" s="92"/>
      <c r="X51" s="92">
        <v>22.8</v>
      </c>
      <c r="Y51" s="106">
        <f t="shared" si="47"/>
        <v>79.8</v>
      </c>
      <c r="Z51" s="107">
        <f t="shared" si="47"/>
        <v>91.2</v>
      </c>
      <c r="AA51" s="108">
        <f t="shared" si="47"/>
        <v>272.29714285714289</v>
      </c>
      <c r="AB51" s="97"/>
      <c r="AC51" s="97"/>
      <c r="AD51" s="106"/>
      <c r="AE51" s="109">
        <v>3.2</v>
      </c>
      <c r="AF51" s="109">
        <v>5.0999999999999996</v>
      </c>
      <c r="AG51" s="90">
        <v>7.7285714285714286</v>
      </c>
      <c r="AH51" s="91"/>
      <c r="AI51" s="91"/>
      <c r="AJ51" s="499"/>
      <c r="AK51" s="339"/>
      <c r="AL51" s="570"/>
      <c r="AM51" s="570"/>
      <c r="AN51" s="570"/>
      <c r="AO51" s="499"/>
      <c r="AP51" s="339" t="s">
        <v>30</v>
      </c>
      <c r="AQ51" s="98"/>
      <c r="AR51" s="192">
        <v>179</v>
      </c>
      <c r="AS51" s="192">
        <v>201</v>
      </c>
      <c r="AT51" s="192">
        <v>238</v>
      </c>
      <c r="AU51" s="65">
        <f t="shared" si="48"/>
        <v>22</v>
      </c>
      <c r="AV51" s="65">
        <f t="shared" si="48"/>
        <v>37</v>
      </c>
      <c r="AW51" s="885"/>
      <c r="AX51" s="886"/>
      <c r="AY51" s="886"/>
      <c r="AZ51" s="886"/>
      <c r="BA51" s="887"/>
      <c r="BB51" s="875"/>
      <c r="BC51"/>
      <c r="BD51" s="466"/>
      <c r="BE51" s="466"/>
      <c r="BF51" s="466"/>
      <c r="BG51" s="466"/>
      <c r="BH51" s="466"/>
      <c r="BI51" s="466"/>
      <c r="BJ51" s="466"/>
      <c r="BK51" s="466"/>
      <c r="BL51" s="466"/>
      <c r="BM51" s="466"/>
      <c r="BN51" s="466"/>
      <c r="BO51" s="466"/>
      <c r="BP51" s="466"/>
      <c r="BQ51" s="466"/>
      <c r="BR51" s="466"/>
      <c r="BS51" s="466"/>
      <c r="BT51" s="466"/>
      <c r="BU51" s="466"/>
      <c r="BV51" s="466"/>
      <c r="BW51" s="466"/>
      <c r="BX51" s="466"/>
      <c r="BY51" s="466"/>
      <c r="BZ51" s="466"/>
      <c r="CA51" s="466"/>
      <c r="CB51" s="466"/>
      <c r="CC51" s="466"/>
      <c r="CD51" s="466"/>
      <c r="CE51" s="466"/>
      <c r="CF51" s="466"/>
      <c r="CG51" s="466"/>
      <c r="CH51"/>
      <c r="CI51"/>
      <c r="CJ51"/>
      <c r="CK51"/>
      <c r="CL51"/>
    </row>
    <row r="52" spans="1:90" ht="22.5" hidden="1" customHeight="1" thickBot="1" x14ac:dyDescent="0.25">
      <c r="A52" s="19"/>
      <c r="B52" s="1002"/>
      <c r="C52" s="66" t="s">
        <v>31</v>
      </c>
      <c r="D52" s="45"/>
      <c r="E52" s="180">
        <v>42129</v>
      </c>
      <c r="F52" s="761"/>
      <c r="G52" s="46">
        <v>21.8</v>
      </c>
      <c r="H52" s="47">
        <v>3.8</v>
      </c>
      <c r="I52" s="46">
        <v>3.3</v>
      </c>
      <c r="J52" s="52">
        <v>13.3</v>
      </c>
      <c r="K52" s="147">
        <v>2.9</v>
      </c>
      <c r="L52" s="48">
        <v>21.079715715342374</v>
      </c>
      <c r="M52" s="50">
        <v>27.560050004375238</v>
      </c>
      <c r="N52" s="51"/>
      <c r="O52" s="51"/>
      <c r="P52" s="46"/>
      <c r="Q52" s="49"/>
      <c r="R52" s="52">
        <v>3.5718098570243497</v>
      </c>
      <c r="S52" s="246">
        <v>5.0827024980105069</v>
      </c>
      <c r="T52" s="247">
        <v>10.603707785768771</v>
      </c>
      <c r="U52" s="243"/>
      <c r="V52" s="243"/>
      <c r="W52" s="148"/>
      <c r="X52" s="148">
        <v>21.8</v>
      </c>
      <c r="Y52" s="53">
        <f t="shared" si="47"/>
        <v>77.865454883130823</v>
      </c>
      <c r="Z52" s="54">
        <f t="shared" si="47"/>
        <v>110.80291445662905</v>
      </c>
      <c r="AA52" s="55">
        <f t="shared" si="47"/>
        <v>231.1608297297592</v>
      </c>
      <c r="AB52" s="56"/>
      <c r="AC52" s="56"/>
      <c r="AD52" s="53"/>
      <c r="AE52" s="148">
        <v>3.0041048202816203</v>
      </c>
      <c r="AF52" s="48">
        <v>4.961010932611031</v>
      </c>
      <c r="AG52" s="50">
        <v>7.5114565592588205</v>
      </c>
      <c r="AH52" s="51"/>
      <c r="AI52" s="51"/>
      <c r="AJ52" s="311"/>
      <c r="AK52" s="306"/>
      <c r="AL52" s="308"/>
      <c r="AM52" s="308"/>
      <c r="AN52" s="308"/>
      <c r="AO52" s="311"/>
      <c r="AP52" s="306"/>
      <c r="AQ52" s="58"/>
      <c r="AR52" s="193">
        <v>180.9</v>
      </c>
      <c r="AS52" s="194">
        <v>201.2</v>
      </c>
      <c r="AT52" s="195">
        <v>237.5</v>
      </c>
      <c r="AU52" s="65">
        <f t="shared" si="48"/>
        <v>20.299999999999983</v>
      </c>
      <c r="AV52" s="65">
        <f t="shared" si="48"/>
        <v>36.300000000000011</v>
      </c>
      <c r="AW52" s="888"/>
      <c r="AX52" s="55"/>
      <c r="AY52" s="55"/>
      <c r="AZ52" s="55"/>
      <c r="BA52" s="884"/>
      <c r="BB52" s="875"/>
      <c r="BC52"/>
      <c r="BD52" s="466"/>
      <c r="BE52" s="466"/>
      <c r="BF52" s="466"/>
      <c r="BG52" s="466"/>
      <c r="BH52" s="466"/>
      <c r="BI52" s="466"/>
      <c r="BJ52" s="466"/>
      <c r="BK52" s="466"/>
      <c r="BL52" s="466"/>
      <c r="BM52" s="466"/>
      <c r="BN52" s="466"/>
      <c r="BO52" s="466"/>
      <c r="BP52" s="466"/>
      <c r="BQ52" s="466"/>
      <c r="BR52" s="466"/>
      <c r="BS52" s="466"/>
      <c r="BT52" s="466"/>
      <c r="BU52" s="466"/>
      <c r="BV52" s="466"/>
      <c r="BW52" s="466"/>
      <c r="BX52" s="466"/>
      <c r="BY52" s="466"/>
      <c r="BZ52" s="466"/>
      <c r="CA52" s="466"/>
      <c r="CB52" s="466"/>
      <c r="CC52" s="466"/>
      <c r="CD52" s="466"/>
      <c r="CE52" s="466"/>
      <c r="CF52" s="466"/>
      <c r="CG52" s="466"/>
      <c r="CH52"/>
      <c r="CI52"/>
      <c r="CJ52"/>
      <c r="CK52"/>
      <c r="CL52"/>
    </row>
    <row r="53" spans="1:90" ht="22.5" hidden="1" customHeight="1" thickBot="1" x14ac:dyDescent="0.25">
      <c r="B53" s="111"/>
      <c r="C53" s="111"/>
      <c r="D53" s="111"/>
      <c r="E53" s="176"/>
      <c r="F53" s="755"/>
      <c r="G53" s="111"/>
      <c r="H53" s="111"/>
      <c r="I53" s="111"/>
      <c r="J53" s="111"/>
      <c r="K53" s="111"/>
      <c r="L53" s="149"/>
      <c r="M53" s="149"/>
      <c r="N53" s="149"/>
      <c r="O53" s="149"/>
      <c r="P53" s="111"/>
      <c r="Q53" s="111"/>
      <c r="R53" s="111"/>
      <c r="S53" s="111"/>
      <c r="T53" s="111"/>
      <c r="U53" s="111"/>
      <c r="V53" s="111"/>
      <c r="W53" s="114"/>
      <c r="X53" s="114"/>
      <c r="Y53" s="114"/>
      <c r="Z53" s="114"/>
      <c r="AA53" s="149"/>
      <c r="AB53" s="149"/>
      <c r="AC53" s="149"/>
      <c r="AD53" s="111"/>
      <c r="AE53" s="111"/>
      <c r="AF53" s="111"/>
      <c r="AG53" s="111"/>
      <c r="AH53" s="111"/>
      <c r="AI53" s="111"/>
      <c r="AJ53" s="497"/>
      <c r="AK53" s="497"/>
      <c r="AL53" s="299"/>
      <c r="AM53" s="299"/>
      <c r="AN53" s="299"/>
      <c r="AO53" s="299"/>
      <c r="AP53" s="497"/>
      <c r="AQ53" s="68"/>
      <c r="AR53" s="176"/>
      <c r="AS53" s="176"/>
      <c r="AT53" s="176"/>
      <c r="AU53" s="68"/>
      <c r="AV53" s="68"/>
      <c r="AW53" s="889"/>
      <c r="AX53" s="889"/>
      <c r="AY53" s="889"/>
      <c r="AZ53" s="890"/>
      <c r="BA53" s="891"/>
      <c r="BB53" s="875"/>
      <c r="BC53"/>
      <c r="BD53" s="466"/>
      <c r="BE53" s="466"/>
      <c r="BF53" s="466"/>
      <c r="BG53" s="466"/>
      <c r="BH53" s="466"/>
      <c r="BI53" s="466"/>
      <c r="BJ53" s="466"/>
      <c r="BK53" s="466"/>
      <c r="BL53" s="466"/>
      <c r="BM53" s="466"/>
      <c r="BN53" s="466"/>
      <c r="BO53" s="466"/>
      <c r="BP53" s="466"/>
      <c r="BQ53" s="466"/>
      <c r="BR53" s="466"/>
      <c r="BS53" s="466"/>
      <c r="BT53" s="466"/>
      <c r="BU53" s="466"/>
      <c r="BV53" s="466"/>
      <c r="BW53" s="466"/>
      <c r="BX53" s="466"/>
      <c r="BY53" s="466"/>
      <c r="BZ53" s="466"/>
      <c r="CA53" s="466"/>
      <c r="CB53" s="466"/>
      <c r="CC53" s="466"/>
      <c r="CD53" s="466"/>
      <c r="CE53" s="466"/>
      <c r="CF53" s="466"/>
      <c r="CG53" s="466"/>
      <c r="CH53"/>
      <c r="CI53"/>
      <c r="CJ53"/>
      <c r="CK53"/>
      <c r="CL53"/>
    </row>
    <row r="54" spans="1:90" ht="22.5" hidden="1" customHeight="1" x14ac:dyDescent="0.2">
      <c r="B54" s="8"/>
      <c r="C54" s="9" t="s">
        <v>0</v>
      </c>
      <c r="D54" s="10"/>
      <c r="E54" s="944" t="s">
        <v>1</v>
      </c>
      <c r="F54" s="746"/>
      <c r="G54" s="218" t="s">
        <v>2</v>
      </c>
      <c r="H54" s="219" t="s">
        <v>3</v>
      </c>
      <c r="I54" s="218" t="s">
        <v>4</v>
      </c>
      <c r="J54" s="1003" t="s">
        <v>5</v>
      </c>
      <c r="K54" s="1004"/>
      <c r="L54" s="12" t="s">
        <v>6</v>
      </c>
      <c r="M54" s="12"/>
      <c r="N54" s="12"/>
      <c r="O54" s="12"/>
      <c r="P54" s="14"/>
      <c r="Q54" s="14"/>
      <c r="R54" s="12" t="s">
        <v>7</v>
      </c>
      <c r="S54" s="12"/>
      <c r="T54" s="12"/>
      <c r="U54" s="12"/>
      <c r="V54" s="12"/>
      <c r="W54" s="13"/>
      <c r="X54" s="1005" t="s">
        <v>53</v>
      </c>
      <c r="Y54" s="12" t="s">
        <v>8</v>
      </c>
      <c r="Z54" s="12"/>
      <c r="AA54" s="12"/>
      <c r="AB54" s="12"/>
      <c r="AC54" s="12"/>
      <c r="AD54" s="510"/>
      <c r="AE54" s="509"/>
      <c r="AF54" s="14" t="s">
        <v>9</v>
      </c>
      <c r="AG54" s="11"/>
      <c r="AH54" s="12"/>
      <c r="AI54" s="12"/>
      <c r="AJ54" s="491"/>
      <c r="AK54" s="580"/>
      <c r="AL54" s="491"/>
      <c r="AM54" s="491"/>
      <c r="AN54" s="491"/>
      <c r="AO54" s="581"/>
      <c r="AP54" s="580"/>
      <c r="AQ54" s="594"/>
      <c r="AR54" s="950" t="s">
        <v>35</v>
      </c>
      <c r="AS54" s="976" t="s">
        <v>11</v>
      </c>
      <c r="AT54" s="955" t="s">
        <v>12</v>
      </c>
      <c r="AU54" s="958" t="s">
        <v>36</v>
      </c>
      <c r="AV54" s="961" t="s">
        <v>37</v>
      </c>
      <c r="AW54" s="850" t="s">
        <v>13</v>
      </c>
      <c r="AX54" s="851"/>
      <c r="AY54" s="851"/>
      <c r="AZ54" s="852"/>
      <c r="BA54" s="853"/>
      <c r="BB54" s="216"/>
      <c r="BC54"/>
      <c r="BD54" s="466"/>
      <c r="BE54" s="466"/>
      <c r="BF54" s="466"/>
      <c r="BG54" s="466"/>
      <c r="BH54" s="466"/>
      <c r="BI54" s="466"/>
      <c r="BJ54" s="466"/>
      <c r="BK54" s="466"/>
      <c r="BL54" s="466"/>
      <c r="BM54" s="466"/>
      <c r="BN54" s="466"/>
      <c r="BO54" s="466"/>
      <c r="BP54" s="466"/>
      <c r="BQ54" s="466"/>
      <c r="BR54" s="466"/>
      <c r="BS54" s="466"/>
      <c r="BT54" s="466"/>
      <c r="BU54" s="466"/>
      <c r="BV54" s="466"/>
      <c r="BW54" s="466"/>
      <c r="BX54" s="466"/>
      <c r="BY54" s="466"/>
      <c r="BZ54" s="466"/>
      <c r="CA54" s="466"/>
      <c r="CB54" s="466"/>
      <c r="CC54" s="466"/>
      <c r="CD54" s="466"/>
      <c r="CE54" s="466"/>
      <c r="CF54" s="466"/>
      <c r="CG54" s="466"/>
      <c r="CH54"/>
      <c r="CI54"/>
      <c r="CJ54"/>
      <c r="CK54"/>
      <c r="CL54"/>
    </row>
    <row r="55" spans="1:90" ht="33.75" hidden="1" customHeight="1" x14ac:dyDescent="0.2">
      <c r="B55" s="215"/>
      <c r="C55" s="216"/>
      <c r="D55" s="217"/>
      <c r="E55" s="945"/>
      <c r="F55" s="747"/>
      <c r="G55" s="230" t="s">
        <v>14</v>
      </c>
      <c r="H55" s="231" t="s">
        <v>15</v>
      </c>
      <c r="I55" s="230" t="s">
        <v>16</v>
      </c>
      <c r="J55" s="220" t="s">
        <v>58</v>
      </c>
      <c r="K55" s="221" t="s">
        <v>61</v>
      </c>
      <c r="L55" s="508" t="s">
        <v>62</v>
      </c>
      <c r="M55" s="226" t="s">
        <v>63</v>
      </c>
      <c r="N55" s="226"/>
      <c r="O55" s="226"/>
      <c r="P55" s="227" t="s">
        <v>66</v>
      </c>
      <c r="Q55" s="292"/>
      <c r="R55" s="972" t="s">
        <v>17</v>
      </c>
      <c r="S55" s="508" t="s">
        <v>62</v>
      </c>
      <c r="T55" s="226" t="s">
        <v>63</v>
      </c>
      <c r="U55" s="226"/>
      <c r="V55" s="226"/>
      <c r="W55" s="974" t="s">
        <v>18</v>
      </c>
      <c r="X55" s="1006"/>
      <c r="Y55" s="972" t="s">
        <v>17</v>
      </c>
      <c r="Z55" s="508" t="s">
        <v>62</v>
      </c>
      <c r="AA55" s="226" t="s">
        <v>63</v>
      </c>
      <c r="AB55" s="226"/>
      <c r="AC55" s="226"/>
      <c r="AD55" s="974" t="s">
        <v>18</v>
      </c>
      <c r="AE55" s="972" t="s">
        <v>17</v>
      </c>
      <c r="AF55" s="508" t="s">
        <v>62</v>
      </c>
      <c r="AG55" s="226" t="s">
        <v>63</v>
      </c>
      <c r="AH55" s="226"/>
      <c r="AI55" s="226"/>
      <c r="AJ55" s="492"/>
      <c r="AK55" s="582" t="s">
        <v>66</v>
      </c>
      <c r="AL55" s="492" t="s">
        <v>63</v>
      </c>
      <c r="AM55" s="492"/>
      <c r="AN55" s="492"/>
      <c r="AO55" s="572"/>
      <c r="AP55" s="582" t="s">
        <v>66</v>
      </c>
      <c r="AQ55" s="595"/>
      <c r="AR55" s="951"/>
      <c r="AS55" s="977"/>
      <c r="AT55" s="956"/>
      <c r="AU55" s="959"/>
      <c r="AV55" s="962"/>
      <c r="AW55" s="854"/>
      <c r="AX55" s="855"/>
      <c r="AY55" s="855"/>
      <c r="AZ55" s="856"/>
      <c r="BA55" s="857"/>
      <c r="BB55" s="216"/>
      <c r="BC55"/>
      <c r="BD55" s="466"/>
      <c r="BE55" s="466"/>
      <c r="BF55" s="466"/>
      <c r="BG55" s="466"/>
      <c r="BH55" s="466"/>
      <c r="BI55" s="466"/>
      <c r="BJ55" s="466"/>
      <c r="BK55" s="466"/>
      <c r="BL55" s="466"/>
      <c r="BM55" s="466"/>
      <c r="BN55" s="466"/>
      <c r="BO55" s="466"/>
      <c r="BP55" s="466"/>
      <c r="BQ55" s="466"/>
      <c r="BR55" s="466"/>
      <c r="BS55" s="466"/>
      <c r="BT55" s="466"/>
      <c r="BU55" s="466"/>
      <c r="BV55" s="466"/>
      <c r="BW55" s="466"/>
      <c r="BX55" s="466"/>
      <c r="BY55" s="466"/>
      <c r="BZ55" s="466"/>
      <c r="CA55" s="466"/>
      <c r="CB55" s="466"/>
      <c r="CC55" s="466"/>
      <c r="CD55" s="466"/>
      <c r="CE55" s="466"/>
      <c r="CF55" s="466"/>
      <c r="CG55" s="466"/>
      <c r="CH55"/>
      <c r="CI55"/>
      <c r="CJ55"/>
      <c r="CK55"/>
      <c r="CL55"/>
    </row>
    <row r="56" spans="1:90" ht="22.5" hidden="1" customHeight="1" thickBot="1" x14ac:dyDescent="0.25">
      <c r="B56" s="15"/>
      <c r="C56" s="16"/>
      <c r="D56" s="16"/>
      <c r="E56" s="222" t="s">
        <v>54</v>
      </c>
      <c r="F56" s="748"/>
      <c r="G56" s="223" t="s">
        <v>55</v>
      </c>
      <c r="H56" s="224" t="s">
        <v>56</v>
      </c>
      <c r="I56" s="223" t="s">
        <v>57</v>
      </c>
      <c r="J56" s="225" t="s">
        <v>59</v>
      </c>
      <c r="K56" s="511" t="s">
        <v>60</v>
      </c>
      <c r="L56" s="228">
        <v>141</v>
      </c>
      <c r="M56" s="229"/>
      <c r="N56" s="229"/>
      <c r="O56" s="229"/>
      <c r="P56" s="18"/>
      <c r="Q56" s="18"/>
      <c r="R56" s="973"/>
      <c r="S56" s="228">
        <v>141</v>
      </c>
      <c r="T56" s="229"/>
      <c r="U56" s="229"/>
      <c r="V56" s="229"/>
      <c r="W56" s="975"/>
      <c r="X56" s="1007"/>
      <c r="Y56" s="973"/>
      <c r="Z56" s="17">
        <v>141</v>
      </c>
      <c r="AA56" s="229"/>
      <c r="AB56" s="229"/>
      <c r="AC56" s="229"/>
      <c r="AD56" s="975"/>
      <c r="AE56" s="973"/>
      <c r="AF56" s="17">
        <v>141</v>
      </c>
      <c r="AG56" s="229"/>
      <c r="AH56" s="229"/>
      <c r="AI56" s="229"/>
      <c r="AJ56" s="493"/>
      <c r="AK56" s="577"/>
      <c r="AL56" s="493"/>
      <c r="AM56" s="493"/>
      <c r="AN56" s="493"/>
      <c r="AO56" s="575"/>
      <c r="AP56" s="577"/>
      <c r="AQ56" s="17"/>
      <c r="AR56" s="1008"/>
      <c r="AS56" s="1007"/>
      <c r="AT56" s="957"/>
      <c r="AU56" s="960"/>
      <c r="AV56" s="963"/>
      <c r="AW56" s="858" t="s">
        <v>20</v>
      </c>
      <c r="AX56" s="859" t="s">
        <v>21</v>
      </c>
      <c r="AY56" s="859" t="s">
        <v>22</v>
      </c>
      <c r="AZ56" s="859" t="s">
        <v>23</v>
      </c>
      <c r="BA56" s="860" t="s">
        <v>24</v>
      </c>
      <c r="BB56" s="861"/>
      <c r="BC56"/>
      <c r="BD56" s="466"/>
      <c r="BE56" s="466"/>
      <c r="BF56" s="466"/>
      <c r="BG56" s="466"/>
      <c r="BH56" s="466"/>
      <c r="BI56" s="466"/>
      <c r="BJ56" s="466"/>
      <c r="BK56" s="466"/>
      <c r="BL56" s="466"/>
      <c r="BM56" s="466"/>
      <c r="BN56" s="466"/>
      <c r="BO56" s="466"/>
      <c r="BP56" s="466"/>
      <c r="BQ56" s="466"/>
      <c r="BR56" s="466"/>
      <c r="BS56" s="466"/>
      <c r="BT56" s="466"/>
      <c r="BU56" s="466"/>
      <c r="BV56" s="466"/>
      <c r="BW56" s="466"/>
      <c r="BX56" s="466"/>
      <c r="BY56" s="466"/>
      <c r="BZ56" s="466"/>
      <c r="CA56" s="466"/>
      <c r="CB56" s="466"/>
      <c r="CC56" s="466"/>
      <c r="CD56" s="466"/>
      <c r="CE56" s="466"/>
      <c r="CF56" s="466"/>
      <c r="CG56" s="466"/>
      <c r="CH56"/>
      <c r="CI56"/>
      <c r="CJ56"/>
      <c r="CK56"/>
      <c r="CL56"/>
    </row>
    <row r="57" spans="1:90" ht="22.5" hidden="1" customHeight="1" thickTop="1" x14ac:dyDescent="0.2">
      <c r="A57" s="19"/>
      <c r="B57" s="1000" t="s">
        <v>32</v>
      </c>
      <c r="C57" s="69" t="e">
        <f>IF(#REF! ="","",#REF!)</f>
        <v>#REF!</v>
      </c>
      <c r="D57" s="151"/>
      <c r="E57" s="181"/>
      <c r="F57" s="762"/>
      <c r="G57" s="34">
        <v>19.3</v>
      </c>
      <c r="H57" s="35">
        <v>2.9</v>
      </c>
      <c r="I57" s="34">
        <v>4</v>
      </c>
      <c r="J57" s="150">
        <v>13.8</v>
      </c>
      <c r="K57" s="29">
        <v>3.1</v>
      </c>
      <c r="L57" s="37">
        <v>30.4</v>
      </c>
      <c r="M57" s="25" t="s">
        <v>30</v>
      </c>
      <c r="N57" s="25"/>
      <c r="O57" s="25"/>
      <c r="P57" s="38" t="s">
        <v>30</v>
      </c>
      <c r="Q57" s="33"/>
      <c r="R57" s="121">
        <v>2.9</v>
      </c>
      <c r="S57" s="38">
        <v>3.6</v>
      </c>
      <c r="T57" s="38" t="s">
        <v>30</v>
      </c>
      <c r="U57" s="38"/>
      <c r="V57" s="38"/>
      <c r="W57" s="28" t="s">
        <v>30</v>
      </c>
      <c r="X57" s="28">
        <v>19.3</v>
      </c>
      <c r="Y57" s="31">
        <f t="shared" ref="Y57:AA61" si="49">+R57*$X57</f>
        <v>55.97</v>
      </c>
      <c r="Z57" s="32">
        <f t="shared" si="49"/>
        <v>69.48</v>
      </c>
      <c r="AA57" s="32" t="e">
        <f t="shared" si="49"/>
        <v>#VALUE!</v>
      </c>
      <c r="AB57" s="32"/>
      <c r="AC57" s="32"/>
      <c r="AD57" s="31" t="e">
        <f>+W57*$X57</f>
        <v>#VALUE!</v>
      </c>
      <c r="AE57" s="28">
        <v>3.1</v>
      </c>
      <c r="AF57" s="37">
        <v>6</v>
      </c>
      <c r="AG57" s="25" t="s">
        <v>30</v>
      </c>
      <c r="AH57" s="25"/>
      <c r="AI57" s="25"/>
      <c r="AJ57" s="454"/>
      <c r="AK57" s="563" t="s">
        <v>30</v>
      </c>
      <c r="AL57" s="454" t="s">
        <v>30</v>
      </c>
      <c r="AM57" s="455"/>
      <c r="AN57" s="455"/>
      <c r="AO57" s="457"/>
      <c r="AP57" s="563" t="s">
        <v>30</v>
      </c>
      <c r="AQ57" s="167"/>
      <c r="AR57" s="189"/>
      <c r="AS57" s="189"/>
      <c r="AT57" s="196"/>
      <c r="AU57" s="152"/>
      <c r="AV57" s="152"/>
      <c r="AW57" s="892"/>
      <c r="AX57" s="893"/>
      <c r="AY57" s="893"/>
      <c r="AZ57" s="893"/>
      <c r="BA57" s="894"/>
      <c r="BB57" s="875"/>
      <c r="BC57"/>
      <c r="BD57" s="466"/>
      <c r="BE57" s="466"/>
      <c r="BF57" s="466"/>
      <c r="BG57" s="466"/>
      <c r="BH57" s="466"/>
      <c r="BI57" s="466"/>
      <c r="BJ57" s="466"/>
      <c r="BK57" s="466"/>
      <c r="BL57" s="466"/>
      <c r="BM57" s="466"/>
      <c r="BN57" s="466"/>
      <c r="BO57" s="466"/>
      <c r="BP57" s="466"/>
      <c r="BQ57" s="466"/>
      <c r="BR57" s="466"/>
      <c r="BS57" s="466"/>
      <c r="BT57" s="466"/>
      <c r="BU57" s="466"/>
      <c r="BV57" s="466"/>
      <c r="BW57" s="466"/>
      <c r="BX57" s="466"/>
      <c r="BY57" s="466"/>
      <c r="BZ57" s="466"/>
      <c r="CA57" s="466"/>
      <c r="CB57" s="466"/>
      <c r="CC57" s="466"/>
      <c r="CD57" s="466"/>
      <c r="CE57" s="466"/>
      <c r="CF57" s="466"/>
      <c r="CG57" s="466"/>
      <c r="CH57"/>
      <c r="CI57"/>
      <c r="CJ57"/>
      <c r="CK57"/>
      <c r="CL57"/>
    </row>
    <row r="58" spans="1:90" ht="22.5" hidden="1" customHeight="1" thickBot="1" x14ac:dyDescent="0.25">
      <c r="A58" s="19"/>
      <c r="B58" s="1001"/>
      <c r="C58" s="73" t="e">
        <f>IF(#REF! ="","",#REF!)</f>
        <v>#REF!</v>
      </c>
      <c r="D58" s="74"/>
      <c r="E58" s="186">
        <v>42500</v>
      </c>
      <c r="F58" s="763"/>
      <c r="G58" s="75">
        <v>24.5</v>
      </c>
      <c r="H58" s="76">
        <v>3.2</v>
      </c>
      <c r="I58" s="75">
        <v>3.3</v>
      </c>
      <c r="J58" s="153">
        <v>10.4</v>
      </c>
      <c r="K58" s="77">
        <v>2.9</v>
      </c>
      <c r="L58" s="78">
        <v>23.4</v>
      </c>
      <c r="M58" s="79" t="s">
        <v>30</v>
      </c>
      <c r="N58" s="80"/>
      <c r="O58" s="80"/>
      <c r="P58" s="81" t="s">
        <v>30</v>
      </c>
      <c r="Q58" s="77"/>
      <c r="R58" s="124">
        <v>3.2</v>
      </c>
      <c r="S58" s="126">
        <v>4.0999999999999996</v>
      </c>
      <c r="T58" s="79" t="s">
        <v>30</v>
      </c>
      <c r="U58" s="80"/>
      <c r="V58" s="80"/>
      <c r="W58" s="125" t="s">
        <v>30</v>
      </c>
      <c r="X58" s="125">
        <v>24.5</v>
      </c>
      <c r="Y58" s="84">
        <f t="shared" si="49"/>
        <v>78.400000000000006</v>
      </c>
      <c r="Z58" s="127">
        <f t="shared" si="49"/>
        <v>100.44999999999999</v>
      </c>
      <c r="AA58" s="82" t="e">
        <f t="shared" si="49"/>
        <v>#VALUE!</v>
      </c>
      <c r="AB58" s="83"/>
      <c r="AC58" s="83"/>
      <c r="AD58" s="84" t="e">
        <f>+W58*$X58</f>
        <v>#VALUE!</v>
      </c>
      <c r="AE58" s="125">
        <v>2.9</v>
      </c>
      <c r="AF58" s="148">
        <v>5.2</v>
      </c>
      <c r="AG58" s="50" t="s">
        <v>30</v>
      </c>
      <c r="AH58" s="51"/>
      <c r="AI58" s="51"/>
      <c r="AJ58" s="311"/>
      <c r="AK58" s="565" t="s">
        <v>30</v>
      </c>
      <c r="AL58" s="564" t="s">
        <v>30</v>
      </c>
      <c r="AM58" s="586"/>
      <c r="AN58" s="586"/>
      <c r="AO58" s="586"/>
      <c r="AP58" s="565" t="s">
        <v>30</v>
      </c>
      <c r="AQ58" s="128"/>
      <c r="AR58" s="197" t="s">
        <v>30</v>
      </c>
      <c r="AS58" s="197" t="s">
        <v>30</v>
      </c>
      <c r="AT58" s="198" t="s">
        <v>30</v>
      </c>
      <c r="AU58" s="86"/>
      <c r="AV58" s="86"/>
      <c r="AW58" s="895"/>
      <c r="AX58" s="896"/>
      <c r="AY58" s="896"/>
      <c r="AZ58" s="896"/>
      <c r="BA58" s="897"/>
      <c r="BB58" s="875"/>
      <c r="BC58"/>
      <c r="BD58" s="466"/>
      <c r="BE58" s="466"/>
      <c r="BF58" s="466"/>
      <c r="BG58" s="466"/>
      <c r="BH58" s="466"/>
      <c r="BI58" s="466"/>
      <c r="BJ58" s="466"/>
      <c r="BK58" s="466"/>
      <c r="BL58" s="466"/>
      <c r="BM58" s="466"/>
      <c r="BN58" s="466"/>
      <c r="BO58" s="466"/>
      <c r="BP58" s="466"/>
      <c r="BQ58" s="466"/>
      <c r="BR58" s="466"/>
      <c r="BS58" s="466"/>
      <c r="BT58" s="466"/>
      <c r="BU58" s="466"/>
      <c r="BV58" s="466"/>
      <c r="BW58" s="466"/>
      <c r="BX58" s="466"/>
      <c r="BY58" s="466"/>
      <c r="BZ58" s="466"/>
      <c r="CA58" s="466"/>
      <c r="CB58" s="466"/>
      <c r="CC58" s="466"/>
      <c r="CD58" s="466"/>
      <c r="CE58" s="466"/>
      <c r="CF58" s="466"/>
      <c r="CG58" s="466"/>
      <c r="CH58"/>
      <c r="CI58"/>
      <c r="CJ58"/>
      <c r="CK58"/>
      <c r="CL58"/>
    </row>
    <row r="59" spans="1:90" ht="22.5" hidden="1" customHeight="1" thickBot="1" x14ac:dyDescent="0.25">
      <c r="A59" s="19"/>
      <c r="B59" s="1001"/>
      <c r="C59" s="44" t="s">
        <v>27</v>
      </c>
      <c r="D59" s="211"/>
      <c r="E59" s="183">
        <v>128</v>
      </c>
      <c r="F59" s="749"/>
      <c r="G59" s="101">
        <v>23.7</v>
      </c>
      <c r="H59" s="102">
        <v>3.4</v>
      </c>
      <c r="I59" s="101">
        <v>3.5</v>
      </c>
      <c r="J59" s="110">
        <v>3.4</v>
      </c>
      <c r="K59" s="49">
        <v>3.6</v>
      </c>
      <c r="L59" s="48">
        <v>27.604545454545452</v>
      </c>
      <c r="M59" s="47">
        <v>33.9</v>
      </c>
      <c r="N59" s="488"/>
      <c r="O59" s="488"/>
      <c r="P59" s="46"/>
      <c r="Q59" s="49"/>
      <c r="R59" s="92">
        <v>2.8</v>
      </c>
      <c r="S59" s="47">
        <v>5.4272727272727277</v>
      </c>
      <c r="T59" s="50">
        <v>11.850000000000001</v>
      </c>
      <c r="U59" s="51"/>
      <c r="V59" s="51"/>
      <c r="W59" s="52"/>
      <c r="X59" s="101">
        <v>23.7</v>
      </c>
      <c r="Y59" s="84">
        <f t="shared" si="49"/>
        <v>66.36</v>
      </c>
      <c r="Z59" s="127">
        <f t="shared" si="49"/>
        <v>128.62636363636364</v>
      </c>
      <c r="AA59" s="55">
        <f t="shared" si="49"/>
        <v>280.84500000000003</v>
      </c>
      <c r="AB59" s="56"/>
      <c r="AC59" s="56"/>
      <c r="AD59" s="53"/>
      <c r="AE59" s="148">
        <v>3.1</v>
      </c>
      <c r="AF59" s="148">
        <v>5.5727272727272723</v>
      </c>
      <c r="AG59" s="50">
        <v>7.8000000000000007</v>
      </c>
      <c r="AH59" s="51"/>
      <c r="AI59" s="51"/>
      <c r="AJ59" s="311"/>
      <c r="AK59" s="306"/>
      <c r="AL59" s="308"/>
      <c r="AM59" s="308"/>
      <c r="AN59" s="308"/>
      <c r="AO59" s="311"/>
      <c r="AP59" s="306"/>
      <c r="AQ59" s="58"/>
      <c r="AR59" s="193">
        <v>176</v>
      </c>
      <c r="AS59" s="193">
        <v>198</v>
      </c>
      <c r="AT59" s="210">
        <v>237</v>
      </c>
      <c r="AU59" s="232">
        <f t="shared" ref="AU59:AV61" si="50">+AS59-+AR59</f>
        <v>22</v>
      </c>
      <c r="AV59" s="232">
        <f t="shared" si="50"/>
        <v>39</v>
      </c>
      <c r="AW59" s="878"/>
      <c r="AX59" s="879"/>
      <c r="AY59" s="879"/>
      <c r="AZ59" s="879"/>
      <c r="BA59" s="880"/>
      <c r="BB59" s="881"/>
      <c r="BC59"/>
      <c r="BD59" s="466"/>
      <c r="BE59" s="466"/>
      <c r="BF59" s="466"/>
      <c r="BG59" s="466"/>
      <c r="BH59" s="466"/>
      <c r="BI59" s="466"/>
      <c r="BJ59" s="466"/>
      <c r="BK59" s="466"/>
      <c r="BL59" s="466"/>
      <c r="BM59" s="466"/>
      <c r="BN59" s="466"/>
      <c r="BO59" s="466"/>
      <c r="BP59" s="466"/>
      <c r="BQ59" s="466"/>
      <c r="BR59" s="466"/>
      <c r="BS59" s="466"/>
      <c r="BT59" s="466"/>
      <c r="BU59" s="466"/>
      <c r="BV59" s="466"/>
      <c r="BW59" s="466"/>
      <c r="BX59" s="466"/>
      <c r="BY59" s="466"/>
      <c r="BZ59" s="466"/>
      <c r="CA59" s="466"/>
      <c r="CB59" s="466"/>
      <c r="CC59" s="466"/>
      <c r="CD59" s="466"/>
      <c r="CE59" s="466"/>
      <c r="CF59" s="466"/>
      <c r="CG59" s="466"/>
      <c r="CH59"/>
      <c r="CI59"/>
      <c r="CJ59"/>
      <c r="CK59"/>
      <c r="CL59"/>
    </row>
    <row r="60" spans="1:90" ht="22.5" hidden="1" customHeight="1" thickBot="1" x14ac:dyDescent="0.25">
      <c r="A60" s="19"/>
      <c r="B60" s="1001"/>
      <c r="C60" s="43" t="s">
        <v>25</v>
      </c>
      <c r="D60" s="60"/>
      <c r="E60" s="175">
        <v>132</v>
      </c>
      <c r="F60" s="764"/>
      <c r="G60" s="87">
        <v>22.523178350984786</v>
      </c>
      <c r="H60" s="88">
        <v>3.6740000000000004</v>
      </c>
      <c r="I60" s="87">
        <v>3.6286</v>
      </c>
      <c r="J60" s="154">
        <v>4.3</v>
      </c>
      <c r="K60" s="155">
        <v>3</v>
      </c>
      <c r="L60" s="154">
        <v>22.71</v>
      </c>
      <c r="M60" s="105">
        <v>34.008571428571429</v>
      </c>
      <c r="N60" s="489"/>
      <c r="O60" s="489"/>
      <c r="P60" s="104"/>
      <c r="Q60" s="155"/>
      <c r="R60" s="147">
        <v>3.1799999999999997</v>
      </c>
      <c r="S60" s="105">
        <v>2.98</v>
      </c>
      <c r="T60" s="157">
        <v>8.4028571428571439</v>
      </c>
      <c r="U60" s="156"/>
      <c r="V60" s="156"/>
      <c r="W60" s="147"/>
      <c r="X60" s="147">
        <v>22.523178350984786</v>
      </c>
      <c r="Y60" s="93">
        <f t="shared" si="49"/>
        <v>71.623707156131616</v>
      </c>
      <c r="Z60" s="94">
        <f t="shared" si="49"/>
        <v>67.119071485934668</v>
      </c>
      <c r="AA60" s="95">
        <f t="shared" si="49"/>
        <v>189.25905008641789</v>
      </c>
      <c r="AB60" s="96"/>
      <c r="AC60" s="96"/>
      <c r="AD60" s="93">
        <v>283.60347173804143</v>
      </c>
      <c r="AE60" s="158">
        <v>3.2689999999999997</v>
      </c>
      <c r="AF60" s="154">
        <v>4.7</v>
      </c>
      <c r="AG60" s="157">
        <v>7.371428571428571</v>
      </c>
      <c r="AH60" s="156"/>
      <c r="AI60" s="156"/>
      <c r="AJ60" s="500"/>
      <c r="AK60" s="337"/>
      <c r="AL60" s="587"/>
      <c r="AM60" s="587"/>
      <c r="AN60" s="587"/>
      <c r="AO60" s="500"/>
      <c r="AP60" s="337"/>
      <c r="AQ60" s="159"/>
      <c r="AR60" s="192">
        <v>182</v>
      </c>
      <c r="AS60" s="192">
        <v>202</v>
      </c>
      <c r="AT60" s="192">
        <v>241</v>
      </c>
      <c r="AU60" s="233">
        <f t="shared" si="50"/>
        <v>20</v>
      </c>
      <c r="AV60" s="233">
        <f t="shared" si="50"/>
        <v>39</v>
      </c>
      <c r="AW60" s="885"/>
      <c r="AX60" s="886"/>
      <c r="AY60" s="886"/>
      <c r="AZ60" s="886"/>
      <c r="BA60" s="887"/>
      <c r="BB60" s="875"/>
      <c r="BC60"/>
      <c r="BD60" s="466"/>
      <c r="BE60" s="466"/>
      <c r="BF60" s="466"/>
      <c r="BG60" s="466"/>
      <c r="BH60" s="466"/>
      <c r="BI60" s="466"/>
      <c r="BJ60" s="466"/>
      <c r="BK60" s="466"/>
      <c r="BL60" s="466"/>
      <c r="BM60" s="466"/>
      <c r="BN60" s="466"/>
      <c r="BO60" s="466"/>
      <c r="BP60" s="466"/>
      <c r="BQ60" s="466"/>
      <c r="BR60" s="466"/>
      <c r="BS60" s="466"/>
      <c r="BT60" s="466"/>
      <c r="BU60" s="466"/>
      <c r="BV60" s="466"/>
      <c r="BW60" s="466"/>
      <c r="BX60" s="466"/>
      <c r="BY60" s="466"/>
      <c r="BZ60" s="466"/>
      <c r="CA60" s="466"/>
      <c r="CB60" s="466"/>
      <c r="CC60" s="466"/>
      <c r="CD60" s="466"/>
      <c r="CE60" s="466"/>
      <c r="CF60" s="466"/>
      <c r="CG60" s="466"/>
      <c r="CH60"/>
      <c r="CI60"/>
      <c r="CJ60"/>
      <c r="CK60"/>
      <c r="CL60"/>
    </row>
    <row r="61" spans="1:90" ht="22.5" hidden="1" customHeight="1" thickBot="1" x14ac:dyDescent="0.25">
      <c r="A61" s="19"/>
      <c r="B61" s="1002"/>
      <c r="C61" s="66" t="s">
        <v>31</v>
      </c>
      <c r="D61" s="45"/>
      <c r="E61" s="174">
        <v>126.925</v>
      </c>
      <c r="F61" s="744"/>
      <c r="G61" s="46">
        <v>21.358279647302773</v>
      </c>
      <c r="H61" s="47">
        <v>3.7803166666666668</v>
      </c>
      <c r="I61" s="46">
        <v>3.7664433333333336</v>
      </c>
      <c r="J61" s="48">
        <v>16.399999999999999</v>
      </c>
      <c r="K61" s="155">
        <v>2.9</v>
      </c>
      <c r="L61" s="48">
        <v>26.686127164502164</v>
      </c>
      <c r="M61" s="50">
        <v>34.480767857142858</v>
      </c>
      <c r="N61" s="51"/>
      <c r="O61" s="51"/>
      <c r="P61" s="46"/>
      <c r="Q61" s="49"/>
      <c r="R61" s="52">
        <v>3.5119166666666666</v>
      </c>
      <c r="S61" s="47">
        <v>4.6073939393939387</v>
      </c>
      <c r="T61" s="50">
        <v>9.0508809523809504</v>
      </c>
      <c r="U61" s="51"/>
      <c r="V61" s="51"/>
      <c r="W61" s="52"/>
      <c r="X61" s="52">
        <v>21.358279647302773</v>
      </c>
      <c r="Y61" s="168">
        <f t="shared" si="49"/>
        <v>75.008498264690061</v>
      </c>
      <c r="Z61" s="169">
        <f t="shared" si="49"/>
        <v>98.406008202863703</v>
      </c>
      <c r="AA61" s="170">
        <f t="shared" si="49"/>
        <v>193.3112464353984</v>
      </c>
      <c r="AB61" s="171"/>
      <c r="AC61" s="171"/>
      <c r="AD61" s="168">
        <v>256.7</v>
      </c>
      <c r="AE61" s="148">
        <v>2.931777777777778</v>
      </c>
      <c r="AF61" s="48">
        <v>5.0038441558441562</v>
      </c>
      <c r="AG61" s="50">
        <v>7.3609285714285706</v>
      </c>
      <c r="AH61" s="51"/>
      <c r="AI61" s="51"/>
      <c r="AJ61" s="311"/>
      <c r="AK61" s="306"/>
      <c r="AL61" s="308"/>
      <c r="AM61" s="308"/>
      <c r="AN61" s="308"/>
      <c r="AO61" s="311"/>
      <c r="AP61" s="306"/>
      <c r="AQ61" s="103"/>
      <c r="AR61" s="193">
        <v>180.42500000000001</v>
      </c>
      <c r="AS61" s="194">
        <v>201.9</v>
      </c>
      <c r="AT61" s="195">
        <v>238.6</v>
      </c>
      <c r="AU61" s="232">
        <f t="shared" si="50"/>
        <v>21.474999999999994</v>
      </c>
      <c r="AV61" s="232">
        <f t="shared" si="50"/>
        <v>36.699999999999989</v>
      </c>
      <c r="AW61" s="888"/>
      <c r="AX61" s="55"/>
      <c r="AY61" s="55"/>
      <c r="AZ61" s="55"/>
      <c r="BA61" s="884"/>
      <c r="BB61" s="875"/>
      <c r="BC61"/>
      <c r="BD61" s="466"/>
      <c r="BE61" s="466"/>
      <c r="BF61" s="466"/>
      <c r="BG61" s="466"/>
      <c r="BH61" s="466"/>
      <c r="BI61" s="466"/>
      <c r="BJ61" s="466"/>
      <c r="BK61" s="466"/>
      <c r="BL61" s="466"/>
      <c r="BM61" s="466"/>
      <c r="BN61" s="466"/>
      <c r="BO61" s="466"/>
      <c r="BP61" s="466"/>
      <c r="BQ61" s="466"/>
      <c r="BR61" s="466"/>
      <c r="BS61" s="466"/>
      <c r="BT61" s="466"/>
      <c r="BU61" s="466"/>
      <c r="BV61" s="466"/>
      <c r="BW61" s="466"/>
      <c r="BX61" s="466"/>
      <c r="BY61" s="466"/>
      <c r="BZ61" s="466"/>
      <c r="CA61" s="466"/>
      <c r="CB61" s="466"/>
      <c r="CC61" s="466"/>
      <c r="CD61" s="466"/>
      <c r="CE61" s="466"/>
      <c r="CF61" s="466"/>
      <c r="CG61" s="466"/>
      <c r="CH61"/>
      <c r="CI61"/>
      <c r="CJ61"/>
      <c r="CK61"/>
      <c r="CL61"/>
    </row>
    <row r="62" spans="1:90" ht="22.5" customHeight="1" x14ac:dyDescent="0.2">
      <c r="A62" s="19"/>
      <c r="B62" s="8"/>
      <c r="C62" s="9" t="s">
        <v>0</v>
      </c>
      <c r="D62" s="10"/>
      <c r="E62" s="944" t="s">
        <v>1</v>
      </c>
      <c r="F62" s="737" t="s">
        <v>138</v>
      </c>
      <c r="G62" s="218" t="s">
        <v>2</v>
      </c>
      <c r="H62" s="219" t="s">
        <v>3</v>
      </c>
      <c r="I62" s="218" t="s">
        <v>4</v>
      </c>
      <c r="J62" s="1003" t="s">
        <v>5</v>
      </c>
      <c r="K62" s="1004"/>
      <c r="L62" s="12" t="s">
        <v>6</v>
      </c>
      <c r="M62" s="12"/>
      <c r="N62" s="12"/>
      <c r="O62" s="12"/>
      <c r="P62" s="13"/>
      <c r="Q62" s="14"/>
      <c r="R62" s="12" t="s">
        <v>7</v>
      </c>
      <c r="S62" s="12"/>
      <c r="T62" s="12"/>
      <c r="U62" s="12"/>
      <c r="V62" s="12"/>
      <c r="W62" s="13"/>
      <c r="X62" s="1005" t="s">
        <v>53</v>
      </c>
      <c r="Y62" s="12" t="s">
        <v>8</v>
      </c>
      <c r="Z62" s="12"/>
      <c r="AA62" s="12"/>
      <c r="AB62" s="12"/>
      <c r="AC62" s="12"/>
      <c r="AD62" s="510"/>
      <c r="AE62" s="12" t="s">
        <v>9</v>
      </c>
      <c r="AF62" s="12"/>
      <c r="AG62" s="12"/>
      <c r="AH62" s="12"/>
      <c r="AI62" s="12"/>
      <c r="AJ62" s="491"/>
      <c r="AK62" s="571"/>
      <c r="AL62" s="964" t="s">
        <v>162</v>
      </c>
      <c r="AM62" s="964"/>
      <c r="AN62" s="964"/>
      <c r="AO62" s="964"/>
      <c r="AP62" s="965"/>
      <c r="AQ62" s="297" t="s">
        <v>133</v>
      </c>
      <c r="AR62" s="950" t="s">
        <v>35</v>
      </c>
      <c r="AS62" s="976" t="s">
        <v>11</v>
      </c>
      <c r="AT62" s="955" t="s">
        <v>12</v>
      </c>
      <c r="AU62" s="958" t="s">
        <v>36</v>
      </c>
      <c r="AV62" s="961" t="s">
        <v>37</v>
      </c>
      <c r="AW62" s="988" t="s">
        <v>13</v>
      </c>
      <c r="AX62" s="989"/>
      <c r="AY62" s="989"/>
      <c r="AZ62" s="989"/>
      <c r="BA62" s="989"/>
      <c r="BB62" s="990"/>
      <c r="BC62" s="202"/>
      <c r="BD62" s="969" t="s">
        <v>88</v>
      </c>
      <c r="BE62" s="970"/>
      <c r="BF62" s="970"/>
      <c r="BG62" s="970"/>
      <c r="BH62" s="970"/>
      <c r="BI62" s="970"/>
      <c r="BJ62" s="971"/>
      <c r="BK62" s="466"/>
      <c r="BL62" s="466"/>
      <c r="BM62" s="466"/>
      <c r="BN62" s="466"/>
      <c r="BO62" s="466"/>
      <c r="BP62" s="466"/>
      <c r="BQ62" s="466"/>
      <c r="BR62" s="466"/>
      <c r="BS62" s="466"/>
      <c r="BT62" s="466"/>
      <c r="BU62" s="466"/>
      <c r="BV62" s="466"/>
      <c r="BW62" s="466"/>
      <c r="BX62" s="466"/>
      <c r="BY62" s="466"/>
      <c r="BZ62" s="466"/>
      <c r="CA62" s="466"/>
      <c r="CB62" s="466"/>
      <c r="CC62" s="466"/>
      <c r="CD62" s="466"/>
      <c r="CE62" s="466"/>
      <c r="CF62" s="466"/>
      <c r="CG62" s="466"/>
      <c r="CH62"/>
      <c r="CI62"/>
      <c r="CJ62"/>
      <c r="CK62"/>
      <c r="CL62"/>
    </row>
    <row r="63" spans="1:90" ht="31.5" customHeight="1" x14ac:dyDescent="0.2">
      <c r="A63" s="19"/>
      <c r="B63" s="215"/>
      <c r="C63" s="216"/>
      <c r="D63" s="217"/>
      <c r="E63" s="945"/>
      <c r="F63" s="738" t="s">
        <v>139</v>
      </c>
      <c r="G63" s="230" t="s">
        <v>14</v>
      </c>
      <c r="H63" s="231" t="s">
        <v>15</v>
      </c>
      <c r="I63" s="230" t="s">
        <v>16</v>
      </c>
      <c r="J63" s="251" t="s">
        <v>58</v>
      </c>
      <c r="K63" s="286" t="s">
        <v>61</v>
      </c>
      <c r="L63" s="717" t="s">
        <v>62</v>
      </c>
      <c r="M63" s="226" t="s">
        <v>150</v>
      </c>
      <c r="N63" s="534"/>
      <c r="O63" s="911" t="s">
        <v>64</v>
      </c>
      <c r="P63" s="792" t="s">
        <v>66</v>
      </c>
      <c r="Q63" s="617" t="s">
        <v>95</v>
      </c>
      <c r="R63" s="972" t="s">
        <v>17</v>
      </c>
      <c r="S63" s="718" t="s">
        <v>62</v>
      </c>
      <c r="T63" s="492" t="s">
        <v>150</v>
      </c>
      <c r="U63" s="911"/>
      <c r="V63" s="911" t="s">
        <v>64</v>
      </c>
      <c r="W63" s="974" t="s">
        <v>19</v>
      </c>
      <c r="X63" s="1006"/>
      <c r="Y63" s="972" t="s">
        <v>17</v>
      </c>
      <c r="Z63" s="718" t="s">
        <v>62</v>
      </c>
      <c r="AA63" s="492" t="s">
        <v>150</v>
      </c>
      <c r="AB63" s="911"/>
      <c r="AC63" s="911" t="s">
        <v>64</v>
      </c>
      <c r="AD63" s="986" t="s">
        <v>19</v>
      </c>
      <c r="AE63" s="972" t="s">
        <v>17</v>
      </c>
      <c r="AF63" s="718" t="s">
        <v>62</v>
      </c>
      <c r="AG63" s="492" t="s">
        <v>150</v>
      </c>
      <c r="AH63" s="911"/>
      <c r="AI63" s="911"/>
      <c r="AJ63" s="911" t="s">
        <v>64</v>
      </c>
      <c r="AK63" s="574" t="s">
        <v>66</v>
      </c>
      <c r="AL63" s="492" t="s">
        <v>151</v>
      </c>
      <c r="AM63" s="911"/>
      <c r="AN63" s="911" t="s">
        <v>64</v>
      </c>
      <c r="AO63" s="572" t="s">
        <v>100</v>
      </c>
      <c r="AP63" s="574" t="s">
        <v>66</v>
      </c>
      <c r="AQ63" s="596" t="s">
        <v>134</v>
      </c>
      <c r="AR63" s="951"/>
      <c r="AS63" s="977"/>
      <c r="AT63" s="956"/>
      <c r="AU63" s="959"/>
      <c r="AV63" s="962"/>
      <c r="AW63" s="991"/>
      <c r="AX63" s="992"/>
      <c r="AY63" s="992"/>
      <c r="AZ63" s="992"/>
      <c r="BA63" s="992"/>
      <c r="BB63" s="993"/>
      <c r="BC63" s="202"/>
      <c r="BD63" s="640" t="s">
        <v>62</v>
      </c>
      <c r="BE63" s="641" t="s">
        <v>63</v>
      </c>
      <c r="BF63" s="641"/>
      <c r="BG63" s="641" t="s">
        <v>64</v>
      </c>
      <c r="BH63" s="641"/>
      <c r="BI63" s="641" t="s">
        <v>65</v>
      </c>
      <c r="BJ63" s="642" t="s">
        <v>66</v>
      </c>
      <c r="BK63" s="712" t="s">
        <v>123</v>
      </c>
      <c r="BL63" s="466"/>
      <c r="BM63" s="466"/>
      <c r="BN63" s="466"/>
      <c r="BO63" s="466"/>
      <c r="BP63" s="466"/>
      <c r="BQ63" s="466"/>
      <c r="BR63" s="466"/>
      <c r="BS63" s="466"/>
      <c r="BT63" s="466"/>
      <c r="BU63" s="466"/>
      <c r="BV63" s="466"/>
      <c r="BW63" s="466"/>
      <c r="BX63" s="466"/>
      <c r="BY63" s="466"/>
      <c r="BZ63" s="466"/>
      <c r="CA63" s="466"/>
      <c r="CB63" s="466"/>
      <c r="CC63" s="466"/>
      <c r="CD63" s="466"/>
      <c r="CE63" s="466"/>
      <c r="CF63" s="466"/>
      <c r="CG63" s="466"/>
      <c r="CH63"/>
      <c r="CI63"/>
      <c r="CJ63"/>
      <c r="CK63"/>
      <c r="CL63"/>
    </row>
    <row r="64" spans="1:90" ht="22.5" customHeight="1" thickBot="1" x14ac:dyDescent="0.25">
      <c r="A64" s="19"/>
      <c r="B64" s="15"/>
      <c r="C64" s="16"/>
      <c r="D64" s="16"/>
      <c r="E64" s="222" t="s">
        <v>54</v>
      </c>
      <c r="F64" s="739" t="s">
        <v>140</v>
      </c>
      <c r="G64" s="223" t="s">
        <v>55</v>
      </c>
      <c r="H64" s="224" t="s">
        <v>56</v>
      </c>
      <c r="I64" s="223" t="s">
        <v>57</v>
      </c>
      <c r="J64" s="252" t="s">
        <v>59</v>
      </c>
      <c r="K64" s="223" t="s">
        <v>60</v>
      </c>
      <c r="L64" s="228">
        <v>45071</v>
      </c>
      <c r="M64" s="229">
        <v>45081</v>
      </c>
      <c r="N64" s="229">
        <v>45111</v>
      </c>
      <c r="O64" s="493">
        <v>45116</v>
      </c>
      <c r="P64" s="575">
        <v>44784</v>
      </c>
      <c r="Q64" s="909" t="s">
        <v>96</v>
      </c>
      <c r="R64" s="973"/>
      <c r="S64" s="228">
        <f>$L64</f>
        <v>45071</v>
      </c>
      <c r="T64" s="229">
        <f>$M64</f>
        <v>45081</v>
      </c>
      <c r="U64" s="229">
        <v>45111</v>
      </c>
      <c r="V64" s="493">
        <f>$O64</f>
        <v>45116</v>
      </c>
      <c r="W64" s="975"/>
      <c r="X64" s="1007"/>
      <c r="Y64" s="973"/>
      <c r="Z64" s="228">
        <f>$L64</f>
        <v>45071</v>
      </c>
      <c r="AA64" s="229">
        <f>$M64</f>
        <v>45081</v>
      </c>
      <c r="AB64" s="229">
        <v>45111</v>
      </c>
      <c r="AC64" s="493">
        <f>$O64</f>
        <v>45116</v>
      </c>
      <c r="AD64" s="1009"/>
      <c r="AE64" s="973"/>
      <c r="AF64" s="228">
        <f>$L64</f>
        <v>45071</v>
      </c>
      <c r="AG64" s="229">
        <f>$M64</f>
        <v>45081</v>
      </c>
      <c r="AH64" s="229">
        <v>45096</v>
      </c>
      <c r="AI64" s="229">
        <v>45111</v>
      </c>
      <c r="AJ64" s="493">
        <f>$O64</f>
        <v>45116</v>
      </c>
      <c r="AK64" s="577">
        <f>$P64</f>
        <v>44784</v>
      </c>
      <c r="AL64" s="493">
        <f>$M64</f>
        <v>45081</v>
      </c>
      <c r="AM64" s="493">
        <v>45111</v>
      </c>
      <c r="AN64" s="493">
        <f>$O64</f>
        <v>45116</v>
      </c>
      <c r="AO64" s="575">
        <v>44766</v>
      </c>
      <c r="AP64" s="588">
        <f>$P64</f>
        <v>44784</v>
      </c>
      <c r="AQ64" s="611">
        <v>45116</v>
      </c>
      <c r="AR64" s="1008"/>
      <c r="AS64" s="1007"/>
      <c r="AT64" s="957"/>
      <c r="AU64" s="960"/>
      <c r="AV64" s="963"/>
      <c r="AW64" s="834" t="s">
        <v>20</v>
      </c>
      <c r="AX64" s="835" t="s">
        <v>21</v>
      </c>
      <c r="AY64" s="835" t="s">
        <v>22</v>
      </c>
      <c r="AZ64" s="835" t="s">
        <v>23</v>
      </c>
      <c r="BA64" s="836" t="s">
        <v>24</v>
      </c>
      <c r="BB64" s="898" t="s">
        <v>121</v>
      </c>
      <c r="BC64" s="202"/>
      <c r="BD64" s="644">
        <v>43242</v>
      </c>
      <c r="BE64" s="645">
        <v>43997</v>
      </c>
      <c r="BF64" s="645"/>
      <c r="BG64" s="645">
        <v>44024</v>
      </c>
      <c r="BH64" s="645"/>
      <c r="BI64" s="645">
        <v>44038</v>
      </c>
      <c r="BJ64" s="646"/>
      <c r="BK64" s="466"/>
      <c r="BL64" s="466"/>
      <c r="BM64" s="466"/>
      <c r="BN64" s="466"/>
      <c r="BO64" s="466"/>
      <c r="BP64" s="466"/>
      <c r="BQ64" s="466"/>
      <c r="BR64" s="466"/>
      <c r="BS64" s="466"/>
      <c r="BT64" s="466"/>
      <c r="BU64" s="466"/>
      <c r="BV64" s="466"/>
      <c r="BW64" s="466"/>
      <c r="BX64" s="466"/>
      <c r="BY64" s="466"/>
      <c r="BZ64" s="466"/>
      <c r="CA64" s="466"/>
      <c r="CB64" s="466"/>
      <c r="CC64" s="466"/>
      <c r="CD64" s="466"/>
      <c r="CE64" s="466"/>
      <c r="CF64" s="466"/>
      <c r="CG64" s="466"/>
      <c r="CH64"/>
      <c r="CI64"/>
      <c r="CJ64"/>
      <c r="CK64"/>
      <c r="CL64"/>
    </row>
    <row r="65" spans="1:90" s="396" customFormat="1" ht="22.5" customHeight="1" thickTop="1" thickBot="1" x14ac:dyDescent="0.25">
      <c r="A65" s="299"/>
      <c r="B65" s="953" t="s">
        <v>111</v>
      </c>
      <c r="C65" s="397" t="s">
        <v>101</v>
      </c>
      <c r="D65" s="935" t="s">
        <v>85</v>
      </c>
      <c r="E65" s="183">
        <v>45063</v>
      </c>
      <c r="F65" s="765"/>
      <c r="G65" s="303">
        <v>20.833333333333332</v>
      </c>
      <c r="H65" s="304">
        <v>3.2</v>
      </c>
      <c r="I65" s="303">
        <v>3.2</v>
      </c>
      <c r="J65" s="305">
        <v>13.9</v>
      </c>
      <c r="K65" s="306">
        <v>3.65</v>
      </c>
      <c r="L65" s="307">
        <v>20</v>
      </c>
      <c r="M65" s="308">
        <v>24</v>
      </c>
      <c r="N65" s="308"/>
      <c r="O65" s="308">
        <v>64</v>
      </c>
      <c r="P65" s="311"/>
      <c r="Q65" s="311"/>
      <c r="R65" s="312">
        <v>3.16</v>
      </c>
      <c r="S65" s="307">
        <v>2.7</v>
      </c>
      <c r="T65" s="308">
        <v>4.3875000000000002</v>
      </c>
      <c r="U65" s="308"/>
      <c r="V65" s="308">
        <v>22.4</v>
      </c>
      <c r="W65" s="312"/>
      <c r="X65" s="312">
        <f>G65</f>
        <v>20.833333333333332</v>
      </c>
      <c r="Y65" s="314">
        <f>IF(R65="","",+R65*$X65)</f>
        <v>65.833333333333329</v>
      </c>
      <c r="Z65" s="315">
        <f>IF(S65="","",+S65*$X65)</f>
        <v>56.25</v>
      </c>
      <c r="AA65" s="315">
        <f>IF(T65="","",+T65*$X65)</f>
        <v>91.40625</v>
      </c>
      <c r="AB65" s="315"/>
      <c r="AC65" s="315">
        <f>IF(V65="","",+V65*$X65)</f>
        <v>466.66666666666663</v>
      </c>
      <c r="AD65" s="316" t="str">
        <f>IF(W65="","",+W65*$X65)</f>
        <v/>
      </c>
      <c r="AE65" s="312">
        <f>K65</f>
        <v>3.65</v>
      </c>
      <c r="AF65" s="307">
        <v>4.84</v>
      </c>
      <c r="AG65" s="308">
        <v>5.7249999999999996</v>
      </c>
      <c r="AH65" s="308">
        <v>8.8000000000000007</v>
      </c>
      <c r="AI65" s="308">
        <v>11</v>
      </c>
      <c r="AJ65" s="308">
        <v>11.72</v>
      </c>
      <c r="AK65" s="306"/>
      <c r="AL65" s="308">
        <v>4.3</v>
      </c>
      <c r="AM65" s="308">
        <v>4.5</v>
      </c>
      <c r="AN65" s="308">
        <v>4.3</v>
      </c>
      <c r="AO65" s="311"/>
      <c r="AP65" s="306"/>
      <c r="AQ65" s="312">
        <v>0.8</v>
      </c>
      <c r="AR65" s="378">
        <v>45120</v>
      </c>
      <c r="AS65" s="378"/>
      <c r="AT65" s="378"/>
      <c r="AU65" s="808">
        <f t="shared" ref="AU65:AV65" si="51">AS65-AR65</f>
        <v>-45120</v>
      </c>
      <c r="AV65" s="808">
        <f t="shared" si="51"/>
        <v>0</v>
      </c>
      <c r="AW65" s="899"/>
      <c r="AX65" s="900"/>
      <c r="AY65" s="900"/>
      <c r="AZ65" s="900"/>
      <c r="BA65" s="917"/>
      <c r="BB65" s="914">
        <f t="shared" ref="BB65:BB66" si="52">AX65*0.25+AY65*0.5+AZ65*0.75+BA65</f>
        <v>0</v>
      </c>
      <c r="BC65" s="529"/>
      <c r="BD65" s="713"/>
      <c r="BE65" s="714">
        <v>48.7</v>
      </c>
      <c r="BF65" s="714"/>
      <c r="BG65" s="714">
        <v>40.700000000000003</v>
      </c>
      <c r="BH65" s="714"/>
      <c r="BI65" s="714">
        <v>37.799999999999997</v>
      </c>
      <c r="BJ65" s="714">
        <v>37.5</v>
      </c>
      <c r="BK65" s="715">
        <v>25.1</v>
      </c>
      <c r="BL65" s="715"/>
      <c r="BM65" s="715"/>
      <c r="BN65" s="715"/>
      <c r="BO65" s="715"/>
      <c r="BP65" s="715"/>
      <c r="BQ65" s="715"/>
      <c r="BR65" s="715"/>
      <c r="BS65" s="715"/>
      <c r="BT65" s="715"/>
      <c r="BU65" s="715"/>
      <c r="BV65" s="715"/>
      <c r="BW65" s="715"/>
      <c r="BX65" s="715"/>
      <c r="BY65" s="715"/>
      <c r="BZ65" s="715"/>
      <c r="CA65" s="715"/>
      <c r="CB65" s="715"/>
      <c r="CC65" s="715"/>
      <c r="CD65" s="715"/>
      <c r="CE65" s="715"/>
      <c r="CF65" s="715"/>
      <c r="CG65" s="715"/>
    </row>
    <row r="66" spans="1:90" ht="22.5" customHeight="1" thickBot="1" x14ac:dyDescent="0.25">
      <c r="A66" s="19"/>
      <c r="B66" s="953"/>
      <c r="C66" s="411" t="s">
        <v>155</v>
      </c>
      <c r="D66" s="445"/>
      <c r="E66" s="428">
        <f t="shared" ref="E66:AP66" si="53">AVERAGE(E65:E65)</f>
        <v>45063</v>
      </c>
      <c r="F66" s="750"/>
      <c r="G66" s="429">
        <f t="shared" si="53"/>
        <v>20.833333333333332</v>
      </c>
      <c r="H66" s="430">
        <f t="shared" si="53"/>
        <v>3.2</v>
      </c>
      <c r="I66" s="429">
        <f t="shared" si="53"/>
        <v>3.2</v>
      </c>
      <c r="J66" s="431">
        <f t="shared" si="53"/>
        <v>13.9</v>
      </c>
      <c r="K66" s="432">
        <f t="shared" si="53"/>
        <v>3.65</v>
      </c>
      <c r="L66" s="433">
        <f t="shared" si="53"/>
        <v>20</v>
      </c>
      <c r="M66" s="434">
        <f t="shared" si="53"/>
        <v>24</v>
      </c>
      <c r="N66" s="434"/>
      <c r="O66" s="434">
        <f t="shared" si="53"/>
        <v>64</v>
      </c>
      <c r="P66" s="435" t="e">
        <f t="shared" si="53"/>
        <v>#DIV/0!</v>
      </c>
      <c r="Q66" s="435" t="e">
        <f t="shared" si="53"/>
        <v>#DIV/0!</v>
      </c>
      <c r="R66" s="436">
        <f t="shared" si="53"/>
        <v>3.16</v>
      </c>
      <c r="S66" s="433">
        <f t="shared" si="53"/>
        <v>2.7</v>
      </c>
      <c r="T66" s="434">
        <f t="shared" si="53"/>
        <v>4.3875000000000002</v>
      </c>
      <c r="U66" s="434"/>
      <c r="V66" s="434">
        <f t="shared" si="53"/>
        <v>22.4</v>
      </c>
      <c r="W66" s="437" t="e">
        <f t="shared" si="53"/>
        <v>#DIV/0!</v>
      </c>
      <c r="X66" s="438">
        <f t="shared" si="53"/>
        <v>20.833333333333332</v>
      </c>
      <c r="Y66" s="439">
        <f t="shared" si="53"/>
        <v>65.833333333333329</v>
      </c>
      <c r="Z66" s="440">
        <f t="shared" si="53"/>
        <v>56.25</v>
      </c>
      <c r="AA66" s="440">
        <f t="shared" si="53"/>
        <v>91.40625</v>
      </c>
      <c r="AB66" s="440"/>
      <c r="AC66" s="440">
        <f t="shared" si="53"/>
        <v>466.66666666666663</v>
      </c>
      <c r="AD66" s="441" t="e">
        <f t="shared" si="53"/>
        <v>#DIV/0!</v>
      </c>
      <c r="AE66" s="438">
        <f t="shared" si="53"/>
        <v>3.65</v>
      </c>
      <c r="AF66" s="431">
        <f t="shared" si="53"/>
        <v>4.84</v>
      </c>
      <c r="AG66" s="442">
        <f t="shared" si="53"/>
        <v>5.7249999999999996</v>
      </c>
      <c r="AH66" s="442">
        <f t="shared" si="53"/>
        <v>8.8000000000000007</v>
      </c>
      <c r="AI66" s="442">
        <f t="shared" si="53"/>
        <v>11</v>
      </c>
      <c r="AJ66" s="442">
        <f t="shared" si="53"/>
        <v>11.72</v>
      </c>
      <c r="AK66" s="432" t="e">
        <f t="shared" si="53"/>
        <v>#DIV/0!</v>
      </c>
      <c r="AL66" s="434">
        <f t="shared" si="53"/>
        <v>4.3</v>
      </c>
      <c r="AM66" s="434">
        <f t="shared" si="53"/>
        <v>4.5</v>
      </c>
      <c r="AN66" s="434">
        <f t="shared" si="53"/>
        <v>4.3</v>
      </c>
      <c r="AO66" s="434" t="e">
        <f t="shared" si="53"/>
        <v>#DIV/0!</v>
      </c>
      <c r="AP66" s="432" t="e">
        <f t="shared" si="53"/>
        <v>#DIV/0!</v>
      </c>
      <c r="AQ66" s="436">
        <f>SUM(AQ65:AQ65)</f>
        <v>0.8</v>
      </c>
      <c r="AR66" s="443">
        <f t="shared" ref="AR66:BA66" si="54">AVERAGE(AR65:AR65)</f>
        <v>45120</v>
      </c>
      <c r="AS66" s="443" t="e">
        <f t="shared" si="54"/>
        <v>#DIV/0!</v>
      </c>
      <c r="AT66" s="443" t="e">
        <f t="shared" si="54"/>
        <v>#DIV/0!</v>
      </c>
      <c r="AU66" s="444">
        <f t="shared" si="54"/>
        <v>-45120</v>
      </c>
      <c r="AV66" s="795">
        <f t="shared" si="54"/>
        <v>0</v>
      </c>
      <c r="AW66" s="901" t="e">
        <f t="shared" si="54"/>
        <v>#DIV/0!</v>
      </c>
      <c r="AX66" s="902" t="e">
        <f t="shared" si="54"/>
        <v>#DIV/0!</v>
      </c>
      <c r="AY66" s="902" t="e">
        <f t="shared" si="54"/>
        <v>#DIV/0!</v>
      </c>
      <c r="AZ66" s="902" t="e">
        <f t="shared" si="54"/>
        <v>#DIV/0!</v>
      </c>
      <c r="BA66" s="918" t="e">
        <f t="shared" si="54"/>
        <v>#DIV/0!</v>
      </c>
      <c r="BB66" s="915" t="e">
        <f t="shared" si="52"/>
        <v>#DIV/0!</v>
      </c>
      <c r="BC66" s="166"/>
      <c r="BD66" s="674"/>
      <c r="BE66" s="674"/>
      <c r="BF66" s="674"/>
      <c r="BG66" s="674"/>
      <c r="BH66" s="674"/>
      <c r="BI66" s="674"/>
      <c r="BJ66" s="674"/>
      <c r="BK66" s="466"/>
      <c r="BL66" s="466"/>
      <c r="BM66" s="466"/>
      <c r="BN66" s="466"/>
      <c r="BO66" s="466"/>
      <c r="BP66" s="466"/>
      <c r="BQ66" s="466"/>
      <c r="BR66" s="466"/>
      <c r="BS66" s="466"/>
      <c r="BT66" s="466"/>
      <c r="BU66" s="466"/>
      <c r="BV66" s="466"/>
      <c r="BW66" s="466"/>
      <c r="BX66" s="466"/>
      <c r="BY66" s="466"/>
      <c r="BZ66" s="466"/>
      <c r="CA66" s="466"/>
      <c r="CB66" s="466"/>
      <c r="CC66" s="466"/>
      <c r="CD66" s="466"/>
      <c r="CE66" s="466"/>
      <c r="CF66" s="466"/>
      <c r="CG66" s="466"/>
      <c r="CH66"/>
      <c r="CI66"/>
      <c r="CJ66"/>
      <c r="CK66"/>
      <c r="CL66"/>
    </row>
    <row r="67" spans="1:90" ht="24" customHeight="1" thickTop="1" thickBot="1" x14ac:dyDescent="0.25">
      <c r="A67" s="19"/>
      <c r="B67" s="953"/>
      <c r="C67" s="360" t="s">
        <v>157</v>
      </c>
      <c r="D67" s="376"/>
      <c r="E67" s="357">
        <v>44698</v>
      </c>
      <c r="F67" s="751"/>
      <c r="G67" s="303">
        <v>14.54</v>
      </c>
      <c r="H67" s="304">
        <v>4.5999999999999996</v>
      </c>
      <c r="I67" s="303">
        <v>3.1</v>
      </c>
      <c r="J67" s="305">
        <v>10.199999999999999</v>
      </c>
      <c r="K67" s="306">
        <v>2.5</v>
      </c>
      <c r="L67" s="307">
        <v>12.7</v>
      </c>
      <c r="M67" s="308">
        <v>24.8</v>
      </c>
      <c r="N67" s="308"/>
      <c r="O67" s="308">
        <v>61.6</v>
      </c>
      <c r="P67" s="311">
        <v>101.8</v>
      </c>
      <c r="Q67" s="311">
        <v>67.3</v>
      </c>
      <c r="R67" s="312">
        <v>5</v>
      </c>
      <c r="S67" s="307">
        <v>5.0999999999999996</v>
      </c>
      <c r="T67" s="308">
        <v>8.6</v>
      </c>
      <c r="U67" s="308"/>
      <c r="V67" s="308">
        <v>23.1</v>
      </c>
      <c r="W67" s="312">
        <v>23.1</v>
      </c>
      <c r="X67" s="312">
        <v>14.54</v>
      </c>
      <c r="Y67" s="314">
        <v>72.699999999999989</v>
      </c>
      <c r="Z67" s="377">
        <v>74.153999999999996</v>
      </c>
      <c r="AA67" s="354">
        <v>125.04399999999998</v>
      </c>
      <c r="AB67" s="315"/>
      <c r="AC67" s="315">
        <v>335.87400000000002</v>
      </c>
      <c r="AD67" s="731">
        <v>335.87400000000002</v>
      </c>
      <c r="AE67" s="312">
        <v>2.5</v>
      </c>
      <c r="AF67" s="307">
        <v>3.6</v>
      </c>
      <c r="AG67" s="308">
        <v>6.5</v>
      </c>
      <c r="AH67" s="308">
        <v>9</v>
      </c>
      <c r="AI67" s="308">
        <v>11.7</v>
      </c>
      <c r="AJ67" s="308">
        <v>11.7</v>
      </c>
      <c r="AK67" s="730">
        <v>14.8</v>
      </c>
      <c r="AL67" s="308">
        <v>4.3</v>
      </c>
      <c r="AM67" s="308">
        <v>4.4000000000000004</v>
      </c>
      <c r="AN67" s="308">
        <v>4.4000000000000004</v>
      </c>
      <c r="AO67" s="311">
        <v>4.3</v>
      </c>
      <c r="AP67" s="306">
        <v>4.3</v>
      </c>
      <c r="AQ67" s="312">
        <v>0.5</v>
      </c>
      <c r="AR67" s="378">
        <v>44756</v>
      </c>
      <c r="AS67" s="378">
        <v>44782</v>
      </c>
      <c r="AT67" s="378">
        <v>44823</v>
      </c>
      <c r="AU67" s="314">
        <v>26</v>
      </c>
      <c r="AV67" s="314">
        <v>41</v>
      </c>
      <c r="AW67" s="903">
        <v>100</v>
      </c>
      <c r="AX67" s="904">
        <v>0</v>
      </c>
      <c r="AY67" s="904">
        <v>0</v>
      </c>
      <c r="AZ67" s="904">
        <v>0</v>
      </c>
      <c r="BA67" s="846">
        <v>0</v>
      </c>
      <c r="BB67" s="916">
        <v>0</v>
      </c>
      <c r="BC67" s="371">
        <v>43349</v>
      </c>
      <c r="BD67" s="683"/>
      <c r="BE67" s="684"/>
      <c r="BF67" s="685"/>
      <c r="BG67" s="685"/>
      <c r="BH67" s="686"/>
      <c r="BI67" s="687"/>
      <c r="BJ67" s="688"/>
      <c r="BK67" s="466"/>
      <c r="BL67" s="466"/>
      <c r="BM67" s="466"/>
      <c r="BN67" s="466"/>
      <c r="BO67" s="466"/>
      <c r="BP67" s="466"/>
      <c r="BQ67" s="466"/>
      <c r="BR67" s="466"/>
      <c r="BS67" s="466"/>
      <c r="BT67" s="466"/>
      <c r="BU67" s="466"/>
      <c r="BV67" s="466"/>
      <c r="BW67" s="466"/>
      <c r="BX67" s="466"/>
      <c r="BY67" s="466"/>
      <c r="BZ67" s="466"/>
      <c r="CA67" s="466"/>
      <c r="CB67" s="466"/>
      <c r="CC67" s="466"/>
      <c r="CD67" s="466"/>
      <c r="CE67" s="466"/>
      <c r="CF67" s="466"/>
      <c r="CG67" s="466"/>
      <c r="CH67"/>
      <c r="CI67"/>
      <c r="CJ67"/>
      <c r="CK67"/>
      <c r="CL67"/>
    </row>
    <row r="68" spans="1:90" ht="24" customHeight="1" thickBot="1" x14ac:dyDescent="0.25">
      <c r="A68" s="19"/>
      <c r="B68" s="954"/>
      <c r="C68" s="465" t="s">
        <v>158</v>
      </c>
      <c r="D68" s="301"/>
      <c r="E68" s="174">
        <v>43237.5</v>
      </c>
      <c r="F68" s="744"/>
      <c r="G68" s="51">
        <v>21.025903110706501</v>
      </c>
      <c r="H68" s="48">
        <v>3.9250000000000003</v>
      </c>
      <c r="I68" s="46">
        <v>3.4574999999999996</v>
      </c>
      <c r="J68" s="47">
        <v>12.821666666666665</v>
      </c>
      <c r="K68" s="49">
        <v>2.5383333333333331</v>
      </c>
      <c r="L68" s="62">
        <v>15.076481481481482</v>
      </c>
      <c r="M68" s="63">
        <v>23.480952380952385</v>
      </c>
      <c r="N68" s="63"/>
      <c r="O68" s="63">
        <v>70.054285714285726</v>
      </c>
      <c r="P68" s="64">
        <v>93.13333333333334</v>
      </c>
      <c r="Q68" s="51">
        <v>69.783333333333331</v>
      </c>
      <c r="R68" s="52">
        <v>3.9250000000000003</v>
      </c>
      <c r="S68" s="48">
        <v>4.0444444444444443</v>
      </c>
      <c r="T68" s="47">
        <v>7.0708395989974946</v>
      </c>
      <c r="U68" s="47"/>
      <c r="V68" s="47">
        <v>22.558150375939849</v>
      </c>
      <c r="W68" s="52">
        <v>17.80058479532164</v>
      </c>
      <c r="X68" s="52">
        <v>21.025903110706501</v>
      </c>
      <c r="Y68" s="53">
        <v>76.234999999999999</v>
      </c>
      <c r="Z68" s="54">
        <v>78.711666666666659</v>
      </c>
      <c r="AA68" s="54">
        <v>136.65238095238095</v>
      </c>
      <c r="AB68" s="54"/>
      <c r="AC68" s="54">
        <v>470.33142857142866</v>
      </c>
      <c r="AD68" s="732">
        <v>345.5333333333333</v>
      </c>
      <c r="AE68" s="52">
        <v>2.5333333333333337</v>
      </c>
      <c r="AF68" s="48">
        <v>3.5107407407407414</v>
      </c>
      <c r="AG68" s="47">
        <v>5.6966666666666663</v>
      </c>
      <c r="AH68" s="47">
        <v>8.6</v>
      </c>
      <c r="AI68" s="47">
        <v>11</v>
      </c>
      <c r="AJ68" s="313">
        <v>12.061904761904762</v>
      </c>
      <c r="AK68" s="46">
        <v>13.85</v>
      </c>
      <c r="AL68" s="50" t="s">
        <v>163</v>
      </c>
      <c r="AM68" s="50">
        <v>4.3</v>
      </c>
      <c r="AN68" s="50">
        <v>4.230952380952381</v>
      </c>
      <c r="AO68" s="51">
        <v>4.2763636363636364</v>
      </c>
      <c r="AP68" s="46">
        <v>4.333333333333333</v>
      </c>
      <c r="AQ68" s="61" t="s">
        <v>163</v>
      </c>
      <c r="AR68" s="199">
        <v>43295.5</v>
      </c>
      <c r="AS68" s="199">
        <v>43318.5</v>
      </c>
      <c r="AT68" s="199">
        <v>43358.666666666664</v>
      </c>
      <c r="AU68" s="468">
        <v>23</v>
      </c>
      <c r="AV68" s="468">
        <v>40.166666666666664</v>
      </c>
      <c r="AW68" s="866" t="s">
        <v>163</v>
      </c>
      <c r="AX68" s="867" t="s">
        <v>163</v>
      </c>
      <c r="AY68" s="867" t="s">
        <v>163</v>
      </c>
      <c r="AZ68" s="867" t="s">
        <v>163</v>
      </c>
      <c r="BA68" s="905" t="s">
        <v>163</v>
      </c>
      <c r="BB68" s="906">
        <v>0.32500000000000001</v>
      </c>
      <c r="BC68" s="289"/>
      <c r="BD68" s="689"/>
      <c r="BE68" s="690"/>
      <c r="BF68" s="691"/>
      <c r="BG68" s="691"/>
      <c r="BH68" s="691"/>
      <c r="BI68" s="690"/>
      <c r="BJ68" s="692"/>
      <c r="BK68" s="466"/>
      <c r="BL68" s="466"/>
      <c r="BM68" s="466"/>
      <c r="BN68" s="466"/>
      <c r="BO68" s="466"/>
      <c r="BP68" s="466"/>
      <c r="BQ68" s="466"/>
      <c r="BR68" s="466"/>
      <c r="BS68" s="466"/>
      <c r="BT68" s="466"/>
      <c r="BU68" s="466"/>
      <c r="BV68" s="466"/>
      <c r="BW68" s="466"/>
      <c r="BX68" s="466"/>
      <c r="BY68" s="466"/>
      <c r="BZ68" s="466"/>
      <c r="CA68" s="466"/>
      <c r="CB68" s="466"/>
      <c r="CC68" s="466"/>
      <c r="CD68" s="466"/>
      <c r="CE68" s="466"/>
      <c r="CF68" s="466"/>
      <c r="CG68" s="466"/>
      <c r="CH68"/>
      <c r="CI68"/>
      <c r="CJ68"/>
      <c r="CK68"/>
      <c r="CL68"/>
    </row>
    <row r="69" spans="1:90" ht="24" customHeight="1" x14ac:dyDescent="0.2">
      <c r="A69" s="19"/>
      <c r="B69" s="632"/>
      <c r="C69" s="733" t="s">
        <v>152</v>
      </c>
      <c r="D69" s="634"/>
      <c r="E69" s="182"/>
      <c r="F69" s="182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160"/>
      <c r="Z69" s="160"/>
      <c r="AA69" s="160"/>
      <c r="AB69" s="160"/>
      <c r="AC69" s="160"/>
      <c r="AD69" s="160"/>
      <c r="AE69" s="85"/>
      <c r="AF69" s="85"/>
      <c r="AG69" s="85"/>
      <c r="AH69" s="85"/>
      <c r="AI69" s="85"/>
      <c r="AJ69" s="364"/>
      <c r="AK69" s="85"/>
      <c r="AL69" s="85"/>
      <c r="AM69" s="85"/>
      <c r="AN69" s="85"/>
      <c r="AO69" s="85"/>
      <c r="AP69" s="85"/>
      <c r="AQ69" s="85"/>
      <c r="AR69" s="636"/>
      <c r="AS69" s="636"/>
      <c r="AT69" s="636"/>
      <c r="AU69" s="160"/>
      <c r="AV69" s="160"/>
      <c r="AW69" s="635"/>
      <c r="AX69" s="635"/>
      <c r="AY69" s="635"/>
      <c r="AZ69" s="635"/>
      <c r="BA69" s="363"/>
      <c r="BB69" s="363"/>
      <c r="BC69" s="289"/>
      <c r="BD69" s="716"/>
      <c r="BE69" s="716"/>
      <c r="BF69" s="716"/>
      <c r="BG69" s="716"/>
      <c r="BH69" s="716"/>
      <c r="BI69" s="716"/>
      <c r="BJ69" s="716"/>
      <c r="BK69" s="466"/>
      <c r="BL69" s="466"/>
      <c r="BM69" s="466"/>
      <c r="BN69" s="466"/>
      <c r="BO69" s="466"/>
      <c r="BP69" s="466"/>
      <c r="BQ69" s="466"/>
      <c r="BR69" s="466"/>
      <c r="BS69" s="466"/>
      <c r="BT69" s="466"/>
      <c r="BU69" s="466"/>
      <c r="BV69" s="466"/>
      <c r="BW69" s="466"/>
      <c r="BX69" s="466"/>
      <c r="BY69" s="466"/>
      <c r="BZ69" s="466"/>
      <c r="CA69" s="466"/>
      <c r="CB69" s="466"/>
      <c r="CC69" s="466"/>
      <c r="CD69" s="466"/>
      <c r="CE69" s="466"/>
      <c r="CF69" s="466"/>
      <c r="CG69" s="466"/>
      <c r="CH69"/>
      <c r="CI69"/>
      <c r="CJ69"/>
      <c r="CK69"/>
      <c r="CL69"/>
    </row>
    <row r="70" spans="1:90" ht="24" customHeight="1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</row>
    <row r="71" spans="1:90" ht="24" customHeight="1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</row>
    <row r="72" spans="1:90" ht="24" customHeight="1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</row>
    <row r="73" spans="1:90" ht="24" customHeight="1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</row>
    <row r="74" spans="1:90" ht="24" customHeight="1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</row>
    <row r="75" spans="1:90" ht="24" customHeigh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</row>
    <row r="76" spans="1:90" ht="24" customHeight="1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</row>
    <row r="77" spans="1:90" ht="24" customHeight="1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</row>
    <row r="78" spans="1:90" ht="24" customHeight="1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</row>
    <row r="79" spans="1:90" ht="24" customHeight="1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</row>
    <row r="80" spans="1:90" ht="24" customHeight="1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</row>
    <row r="81" spans="1:90" ht="24" customHeight="1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</row>
    <row r="82" spans="1:90" ht="24" customHeight="1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</row>
    <row r="83" spans="1:90" ht="24" customHeight="1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</row>
    <row r="84" spans="1:90" ht="24" customHeight="1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</row>
    <row r="85" spans="1:90" ht="24" customHeight="1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</row>
    <row r="86" spans="1:90" ht="24" customHeight="1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</row>
    <row r="87" spans="1:90" ht="24" customHeight="1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</row>
    <row r="88" spans="1:90" ht="24" customHeigh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</row>
    <row r="89" spans="1:90" ht="24" customHeigh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</row>
    <row r="90" spans="1:90" ht="24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</row>
    <row r="91" spans="1:90" ht="24" customHeigh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</row>
    <row r="92" spans="1:90" ht="24" customHeigh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</row>
    <row r="93" spans="1:90" ht="24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</row>
    <row r="94" spans="1:90" ht="24" customHeigh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</row>
    <row r="95" spans="1:90" ht="24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</row>
    <row r="96" spans="1:90" ht="24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</row>
    <row r="97" spans="1:90" ht="24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</row>
    <row r="98" spans="1:90" ht="24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</row>
    <row r="99" spans="1:90" ht="24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</row>
    <row r="100" spans="1:90" ht="24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</row>
    <row r="101" spans="1:90" ht="24" customHeigh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</row>
    <row r="102" spans="1:90" ht="24" customHeigh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</row>
    <row r="103" spans="1:90" ht="24" customHeigh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</row>
    <row r="104" spans="1:90" ht="24" customHeigh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</row>
    <row r="105" spans="1:90" ht="24" customHeigh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</row>
    <row r="106" spans="1:90" ht="24" customHeigh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</row>
    <row r="107" spans="1:90" ht="24" customHeigh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</row>
    <row r="108" spans="1:90" ht="24" customHeigh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</row>
    <row r="109" spans="1:90" ht="24" customHeigh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</row>
    <row r="110" spans="1:90" ht="24" customHeigh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</row>
    <row r="111" spans="1:90" ht="24" customHeigh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</row>
    <row r="112" spans="1:90" ht="24" customHeigh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</row>
    <row r="113" spans="1:90" ht="24" customHeigh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</row>
    <row r="114" spans="1:90" ht="24" customHeight="1" x14ac:dyDescent="0.2">
      <c r="A114" s="19"/>
      <c r="B114" s="632"/>
      <c r="C114" s="633"/>
      <c r="D114" s="634"/>
      <c r="E114" s="182"/>
      <c r="F114" s="182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160"/>
      <c r="Z114" s="160"/>
      <c r="AA114" s="160"/>
      <c r="AB114" s="160"/>
      <c r="AC114" s="160"/>
      <c r="AD114" s="160"/>
      <c r="AE114" s="85"/>
      <c r="AF114" s="85"/>
      <c r="AG114" s="85"/>
      <c r="AH114" s="85"/>
      <c r="AI114" s="85"/>
      <c r="AJ114" s="364"/>
      <c r="AK114" s="85"/>
      <c r="AL114" s="85"/>
      <c r="AM114" s="85"/>
      <c r="AN114" s="85"/>
      <c r="AO114" s="85"/>
      <c r="AP114" s="85"/>
      <c r="AQ114" s="85"/>
      <c r="AR114" s="636"/>
      <c r="AS114" s="636"/>
      <c r="AT114" s="636"/>
      <c r="AU114" s="160"/>
      <c r="AV114" s="160"/>
      <c r="AW114" s="635"/>
      <c r="AX114" s="635"/>
      <c r="AY114" s="635"/>
      <c r="AZ114" s="635"/>
      <c r="BA114" s="363"/>
      <c r="BB114" s="363"/>
      <c r="BC114" s="289"/>
      <c r="BD114" s="85"/>
      <c r="BE114" s="85"/>
      <c r="BF114" s="85"/>
      <c r="BG114" s="85"/>
      <c r="BH114" s="85"/>
      <c r="BI114" s="85"/>
      <c r="BJ114" s="85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</row>
    <row r="115" spans="1:90" ht="24" customHeight="1" x14ac:dyDescent="0.3">
      <c r="A115" s="19"/>
      <c r="B115" s="632"/>
      <c r="C115" s="633"/>
      <c r="D115" s="634"/>
      <c r="E115" s="182"/>
      <c r="F115" s="182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767" t="s">
        <v>141</v>
      </c>
      <c r="U115" s="767"/>
      <c r="V115" s="768"/>
      <c r="W115" s="768"/>
      <c r="X115" s="768"/>
      <c r="Y115" s="768"/>
      <c r="Z115" s="769"/>
      <c r="AA115" s="770"/>
      <c r="AB115" s="770"/>
      <c r="AD115" s="160"/>
      <c r="AE115" s="85"/>
      <c r="AF115" s="85"/>
      <c r="AG115" s="85"/>
      <c r="AH115" s="85"/>
      <c r="AI115" s="85"/>
      <c r="AJ115" s="364"/>
      <c r="AK115" s="85"/>
      <c r="AL115" s="85"/>
      <c r="AM115" s="85"/>
      <c r="AN115" s="85"/>
      <c r="AO115" s="85"/>
      <c r="AP115" s="85"/>
      <c r="AQ115" s="85"/>
      <c r="AR115" s="636"/>
      <c r="AS115" s="636"/>
      <c r="AT115" s="636"/>
      <c r="AU115" s="160"/>
      <c r="AV115" s="160"/>
      <c r="AW115" s="635"/>
      <c r="AX115" s="635"/>
      <c r="AY115" s="635"/>
      <c r="AZ115" s="635"/>
      <c r="BA115" s="363"/>
      <c r="BB115" s="363"/>
      <c r="BC115" s="289"/>
      <c r="BD115" s="85"/>
      <c r="BE115" s="85"/>
      <c r="BF115" s="85"/>
      <c r="BG115" s="85"/>
      <c r="BH115" s="85"/>
      <c r="BI115" s="85"/>
      <c r="BJ115" s="8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</row>
    <row r="116" spans="1:90" ht="24" customHeight="1" x14ac:dyDescent="0.3">
      <c r="A116" s="19"/>
      <c r="B116" s="632"/>
      <c r="C116" s="633"/>
      <c r="D116" s="634"/>
      <c r="E116" s="182"/>
      <c r="F116" s="182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778" t="s">
        <v>114</v>
      </c>
      <c r="U116" s="778"/>
      <c r="V116" s="778"/>
      <c r="W116" s="778"/>
      <c r="X116" s="778" t="s">
        <v>115</v>
      </c>
      <c r="Y116" s="778"/>
      <c r="Z116" s="778"/>
      <c r="AA116" s="779"/>
      <c r="AB116" s="779"/>
      <c r="AC116" s="780"/>
      <c r="AD116" s="773"/>
      <c r="AE116" s="773" t="s">
        <v>142</v>
      </c>
      <c r="AF116" s="774"/>
      <c r="AG116" s="771"/>
      <c r="AH116" s="772"/>
      <c r="AI116" s="772"/>
      <c r="AJ116" s="364"/>
      <c r="AK116" s="85"/>
      <c r="AL116" s="85"/>
      <c r="AM116" s="85"/>
      <c r="AN116" s="85"/>
      <c r="AO116" s="85"/>
      <c r="AP116" s="85"/>
      <c r="AQ116" s="85"/>
      <c r="AR116" s="636"/>
      <c r="AS116" s="636"/>
      <c r="AT116" s="636"/>
      <c r="AU116" s="160"/>
      <c r="AV116" s="160"/>
      <c r="AW116" s="635"/>
      <c r="AX116" s="635"/>
      <c r="AY116" s="635"/>
      <c r="AZ116" s="635"/>
      <c r="BA116" s="363"/>
      <c r="BB116" s="363"/>
      <c r="BC116" s="289"/>
      <c r="BD116" s="85"/>
      <c r="BE116" s="85"/>
      <c r="BF116" s="85"/>
      <c r="BG116" s="85"/>
      <c r="BH116" s="85"/>
      <c r="BI116" s="85"/>
      <c r="BJ116" s="85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</row>
    <row r="117" spans="1:90" ht="24" customHeight="1" x14ac:dyDescent="0.3">
      <c r="A117" s="19"/>
      <c r="B117" s="632"/>
      <c r="C117" s="633"/>
      <c r="D117" s="634"/>
      <c r="E117" s="182"/>
      <c r="F117" s="182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781" t="s">
        <v>84</v>
      </c>
      <c r="U117" s="781"/>
      <c r="V117" s="781"/>
      <c r="W117" s="781"/>
      <c r="X117" s="781" t="s">
        <v>145</v>
      </c>
      <c r="Y117" s="781"/>
      <c r="Z117" s="781"/>
      <c r="AA117" s="782"/>
      <c r="AB117" s="782"/>
      <c r="AC117" s="783"/>
      <c r="AD117" s="773"/>
      <c r="AE117" s="773" t="s">
        <v>143</v>
      </c>
      <c r="AF117" s="774"/>
      <c r="AG117" s="774"/>
      <c r="AH117" s="772"/>
      <c r="AI117" s="772"/>
      <c r="AJ117" s="364"/>
      <c r="AK117" s="85"/>
      <c r="AL117" s="85"/>
      <c r="AM117" s="85"/>
      <c r="AN117" s="85"/>
      <c r="AO117" s="85"/>
      <c r="AP117" s="85"/>
      <c r="AQ117" s="85"/>
      <c r="AR117" s="636"/>
      <c r="AS117" s="636"/>
      <c r="AT117" s="636"/>
      <c r="AU117" s="160"/>
      <c r="AV117" s="160"/>
      <c r="AW117" s="635"/>
      <c r="AX117" s="635"/>
      <c r="AY117" s="635"/>
      <c r="AZ117" s="635"/>
      <c r="BA117" s="363"/>
      <c r="BB117" s="363"/>
      <c r="BC117" s="289"/>
      <c r="BD117" s="85"/>
      <c r="BE117" s="85"/>
      <c r="BF117" s="85"/>
      <c r="BG117" s="85"/>
      <c r="BH117" s="85"/>
      <c r="BI117" s="85"/>
      <c r="BJ117" s="85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</row>
    <row r="118" spans="1:90" ht="29.25" customHeight="1" x14ac:dyDescent="0.3">
      <c r="A118" s="19"/>
      <c r="B118" s="632"/>
      <c r="C118" s="633"/>
      <c r="D118" s="634"/>
      <c r="E118" s="182"/>
      <c r="F118" s="182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790"/>
      <c r="U118" s="790"/>
      <c r="V118" s="790"/>
      <c r="W118" s="790"/>
      <c r="X118" s="790" t="s">
        <v>148</v>
      </c>
      <c r="Y118" s="790"/>
      <c r="Z118" s="790"/>
      <c r="AA118" s="791"/>
      <c r="AB118" s="791"/>
      <c r="AC118" s="788"/>
      <c r="AD118" s="776"/>
      <c r="AE118" s="776"/>
      <c r="AF118" s="777"/>
      <c r="AG118" s="777"/>
      <c r="AH118" s="772"/>
      <c r="AI118" s="772"/>
      <c r="AJ118" s="364"/>
      <c r="AK118" s="85"/>
      <c r="AL118" s="85"/>
      <c r="AM118" s="85"/>
      <c r="AN118" s="85"/>
      <c r="AO118" s="85"/>
      <c r="AP118" s="85"/>
      <c r="AQ118" s="85"/>
      <c r="AR118" s="636"/>
      <c r="AS118" s="636"/>
      <c r="AT118" s="636"/>
      <c r="AU118" s="160"/>
      <c r="AV118" s="160"/>
      <c r="AW118" s="635"/>
      <c r="AX118" s="635"/>
      <c r="AY118" s="635"/>
      <c r="AZ118" s="635"/>
      <c r="BA118" s="363"/>
      <c r="BB118" s="363"/>
      <c r="BC118" s="289"/>
      <c r="BD118" s="85"/>
      <c r="BE118" s="85"/>
      <c r="BF118" s="85"/>
      <c r="BG118" s="85"/>
      <c r="BH118" s="85"/>
      <c r="BI118" s="85"/>
      <c r="BJ118" s="85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</row>
    <row r="119" spans="1:90" ht="29.25" customHeight="1" x14ac:dyDescent="0.3">
      <c r="A119" s="19"/>
      <c r="B119" s="632"/>
      <c r="C119" s="633"/>
      <c r="D119" s="634"/>
      <c r="E119" s="182"/>
      <c r="F119" s="182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784" t="s">
        <v>146</v>
      </c>
      <c r="U119" s="784"/>
      <c r="V119" s="784"/>
      <c r="W119" s="784"/>
      <c r="X119" s="784" t="s">
        <v>147</v>
      </c>
      <c r="Y119" s="784"/>
      <c r="Z119" s="784"/>
      <c r="AA119" s="785"/>
      <c r="AB119" s="785"/>
      <c r="AC119" s="786"/>
      <c r="AD119" s="775"/>
      <c r="AE119" s="775" t="s">
        <v>144</v>
      </c>
      <c r="AF119" s="772"/>
      <c r="AG119" s="774"/>
      <c r="AH119" s="772"/>
      <c r="AI119" s="772"/>
      <c r="AJ119" s="364"/>
      <c r="AK119" s="364"/>
      <c r="AL119" s="85"/>
      <c r="AM119" s="85"/>
      <c r="AN119" s="85"/>
      <c r="AO119" s="85"/>
      <c r="AP119" s="85"/>
      <c r="AQ119" s="85"/>
      <c r="AR119" s="85"/>
      <c r="AS119" s="636"/>
      <c r="AT119" s="636"/>
      <c r="AU119" s="636"/>
      <c r="AV119" s="160"/>
      <c r="AW119" s="160"/>
      <c r="AX119" s="635"/>
      <c r="AY119" s="635"/>
      <c r="AZ119" s="635"/>
      <c r="BA119" s="635"/>
      <c r="BB119" s="363"/>
      <c r="BC119" s="363"/>
      <c r="BD119" s="289"/>
      <c r="BE119" s="85"/>
      <c r="BF119" s="85"/>
      <c r="BG119" s="85"/>
      <c r="BH119" s="85"/>
      <c r="BI119" s="85"/>
      <c r="BJ119" s="85"/>
      <c r="BK119" s="85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</row>
    <row r="120" spans="1:90" ht="29.25" customHeight="1" x14ac:dyDescent="0.3">
      <c r="A120" s="19"/>
      <c r="B120" s="632"/>
      <c r="C120" s="633"/>
      <c r="D120" s="634"/>
      <c r="E120" s="182"/>
      <c r="F120" s="182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787"/>
      <c r="U120" s="787"/>
      <c r="V120" s="788"/>
      <c r="W120" s="788"/>
      <c r="X120" s="776" t="s">
        <v>149</v>
      </c>
      <c r="Y120" s="788"/>
      <c r="Z120" s="788"/>
      <c r="AA120" s="788"/>
      <c r="AB120" s="788"/>
      <c r="AC120" s="788"/>
      <c r="AD120" s="788"/>
      <c r="AE120" s="788"/>
      <c r="AF120" s="789"/>
      <c r="AG120" s="789"/>
      <c r="AH120" s="940"/>
      <c r="AI120" s="940"/>
      <c r="AJ120" s="364"/>
      <c r="AK120" s="364"/>
      <c r="AL120" s="85"/>
      <c r="AM120" s="85"/>
      <c r="AN120" s="85"/>
      <c r="AO120" s="85"/>
      <c r="AP120" s="85"/>
      <c r="AQ120" s="85"/>
      <c r="AR120" s="85"/>
      <c r="AS120" s="636"/>
      <c r="AT120" s="636"/>
      <c r="AU120" s="636"/>
      <c r="AV120" s="160"/>
      <c r="AW120" s="160"/>
      <c r="AX120" s="635"/>
      <c r="AY120" s="635"/>
      <c r="AZ120" s="635"/>
      <c r="BA120" s="635"/>
      <c r="BB120" s="363"/>
      <c r="BC120" s="363"/>
      <c r="BD120" s="289"/>
      <c r="BE120" s="85"/>
      <c r="BF120" s="85"/>
      <c r="BG120" s="85"/>
      <c r="BH120" s="85"/>
      <c r="BI120" s="85"/>
      <c r="BJ120" s="85"/>
      <c r="BK120" s="85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</row>
    <row r="121" spans="1:90" ht="29.25" customHeight="1" x14ac:dyDescent="0.2">
      <c r="A121" s="19"/>
      <c r="B121" s="632"/>
      <c r="C121" s="633"/>
      <c r="D121" s="634"/>
      <c r="E121" s="182"/>
      <c r="F121" s="182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160"/>
      <c r="Z121" s="160"/>
      <c r="AA121" s="160"/>
      <c r="AB121" s="160"/>
      <c r="AC121" s="160"/>
      <c r="AD121" s="160"/>
      <c r="AE121" s="85"/>
      <c r="AF121" s="85"/>
      <c r="AG121" s="85"/>
      <c r="AH121" s="85"/>
      <c r="AI121" s="85"/>
      <c r="AJ121" s="364"/>
      <c r="AK121" s="364"/>
      <c r="AL121" s="85"/>
      <c r="AM121" s="85"/>
      <c r="AN121" s="85"/>
      <c r="AO121" s="85"/>
      <c r="AP121" s="85"/>
      <c r="AQ121" s="85"/>
      <c r="AR121" s="85"/>
      <c r="AS121" s="636"/>
      <c r="AT121" s="636"/>
      <c r="AU121" s="636"/>
      <c r="AV121" s="160"/>
      <c r="AW121" s="160"/>
      <c r="AX121" s="635"/>
      <c r="AY121" s="635"/>
      <c r="AZ121" s="635"/>
      <c r="BA121" s="635"/>
      <c r="BB121" s="363"/>
      <c r="BC121" s="363"/>
      <c r="BD121" s="289"/>
      <c r="BE121" s="85"/>
      <c r="BF121" s="85"/>
      <c r="BG121" s="85"/>
      <c r="BH121" s="85"/>
      <c r="BI121" s="85"/>
      <c r="BJ121" s="85"/>
      <c r="BK121" s="85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</row>
    <row r="122" spans="1:90" ht="29.25" customHeight="1" x14ac:dyDescent="0.2">
      <c r="A122" s="19"/>
      <c r="B122" s="632"/>
      <c r="C122" s="633"/>
      <c r="D122" s="634"/>
      <c r="E122" s="182"/>
      <c r="F122" s="182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160"/>
      <c r="Z122" s="160"/>
      <c r="AA122" s="160"/>
      <c r="AB122" s="160"/>
      <c r="AC122" s="160"/>
      <c r="AD122" s="160"/>
      <c r="AE122" s="85"/>
      <c r="AF122" s="85"/>
      <c r="AG122" s="85"/>
      <c r="AH122" s="85"/>
      <c r="AI122" s="85"/>
      <c r="AJ122" s="364"/>
      <c r="AK122" s="364"/>
      <c r="AL122" s="85"/>
      <c r="AM122" s="85"/>
      <c r="AN122" s="85"/>
      <c r="AO122" s="85"/>
      <c r="AP122" s="85"/>
      <c r="AQ122" s="85"/>
      <c r="AR122" s="85"/>
      <c r="AS122" s="636"/>
      <c r="AT122" s="636"/>
      <c r="AU122" s="636"/>
      <c r="AV122" s="160"/>
      <c r="AW122" s="160"/>
      <c r="AX122" s="635"/>
      <c r="AY122" s="635"/>
      <c r="AZ122" s="635"/>
      <c r="BA122" s="635"/>
      <c r="BB122" s="363"/>
      <c r="BC122" s="363"/>
      <c r="BD122" s="289"/>
      <c r="BE122" s="85"/>
      <c r="BF122" s="85"/>
      <c r="BG122" s="85"/>
      <c r="BH122" s="85"/>
      <c r="BI122" s="85"/>
      <c r="BJ122" s="85"/>
      <c r="BK122" s="85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</row>
    <row r="123" spans="1:90" ht="29.25" customHeight="1" x14ac:dyDescent="0.2">
      <c r="A123" s="19"/>
      <c r="B123" s="632"/>
      <c r="C123" s="633"/>
      <c r="D123" s="634"/>
      <c r="E123" s="182"/>
      <c r="F123" s="182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160"/>
      <c r="Z123" s="160"/>
      <c r="AA123" s="160"/>
      <c r="AB123" s="160"/>
      <c r="AC123" s="160"/>
      <c r="AD123" s="160"/>
      <c r="AE123" s="85"/>
      <c r="AF123" s="85"/>
      <c r="AG123" s="85"/>
      <c r="AH123" s="85"/>
      <c r="AI123" s="85"/>
      <c r="AJ123" s="364"/>
      <c r="AK123" s="364"/>
      <c r="AL123" s="85"/>
      <c r="AM123" s="85"/>
      <c r="AN123" s="85"/>
      <c r="AO123" s="85"/>
      <c r="AP123" s="85"/>
      <c r="AQ123" s="85"/>
      <c r="AR123" s="85"/>
      <c r="AS123" s="636"/>
      <c r="AT123" s="636"/>
      <c r="AU123" s="636"/>
      <c r="AV123" s="160"/>
      <c r="AW123" s="160"/>
      <c r="AX123" s="635"/>
      <c r="AY123" s="635"/>
      <c r="AZ123" s="635"/>
      <c r="BA123" s="635"/>
      <c r="BB123" s="363"/>
      <c r="BC123" s="363"/>
      <c r="BD123" s="289"/>
      <c r="BE123" s="85"/>
      <c r="BF123" s="85"/>
      <c r="BG123" s="85"/>
      <c r="BH123" s="85"/>
      <c r="BI123" s="85"/>
      <c r="BJ123" s="85"/>
      <c r="BK123" s="85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</row>
    <row r="124" spans="1:90" ht="29.25" customHeight="1" x14ac:dyDescent="0.2">
      <c r="A124" s="19"/>
      <c r="B124" s="632"/>
      <c r="C124" s="633"/>
      <c r="D124" s="634"/>
      <c r="E124" s="182"/>
      <c r="F124" s="182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160"/>
      <c r="Z124" s="160"/>
      <c r="AA124" s="160"/>
      <c r="AB124" s="160"/>
      <c r="AC124" s="160"/>
      <c r="AD124" s="160"/>
      <c r="AE124" s="85"/>
      <c r="AF124" s="85"/>
      <c r="AG124" s="85"/>
      <c r="AH124" s="85"/>
      <c r="AI124" s="85"/>
      <c r="AJ124" s="364"/>
      <c r="AK124" s="85"/>
      <c r="AL124" s="85"/>
      <c r="AM124" s="85"/>
      <c r="AN124" s="85"/>
      <c r="AO124" s="85"/>
      <c r="AP124" s="85"/>
      <c r="AQ124" s="85"/>
      <c r="AR124" s="636"/>
      <c r="AS124" s="636"/>
      <c r="AT124" s="636"/>
      <c r="AU124" s="160"/>
      <c r="AV124" s="160"/>
      <c r="AW124" s="635"/>
      <c r="AX124" s="635"/>
      <c r="AY124" s="635"/>
      <c r="AZ124" s="635"/>
      <c r="BA124" s="363"/>
      <c r="BB124" s="363"/>
      <c r="BC124" s="289"/>
      <c r="BD124" s="85"/>
      <c r="BE124" s="85"/>
      <c r="BF124" s="85"/>
      <c r="BG124" s="85"/>
      <c r="BH124" s="85"/>
      <c r="BI124" s="85"/>
      <c r="BJ124" s="85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</row>
    <row r="125" spans="1:90" ht="24" customHeight="1" x14ac:dyDescent="0.2">
      <c r="A125" s="19"/>
      <c r="B125" s="632"/>
      <c r="C125" s="633"/>
      <c r="D125" s="634"/>
      <c r="E125" s="182"/>
      <c r="F125" s="182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160"/>
      <c r="Z125" s="160"/>
      <c r="AA125" s="160"/>
      <c r="AB125" s="160"/>
      <c r="AC125" s="160"/>
      <c r="AD125" s="160"/>
      <c r="AE125" s="85"/>
      <c r="AF125" s="85"/>
      <c r="AG125" s="85"/>
      <c r="AH125" s="85"/>
      <c r="AI125" s="85"/>
      <c r="AJ125" s="364"/>
      <c r="AK125" s="85"/>
      <c r="AL125" s="85"/>
      <c r="AM125" s="85"/>
      <c r="AN125" s="85"/>
      <c r="AO125" s="85"/>
      <c r="AP125" s="85"/>
      <c r="AQ125" s="85"/>
      <c r="AR125" s="636"/>
      <c r="AS125" s="636"/>
      <c r="AT125" s="636"/>
      <c r="AU125" s="160"/>
      <c r="AV125" s="160"/>
      <c r="AW125" s="635"/>
      <c r="AX125" s="635"/>
      <c r="AY125" s="635"/>
      <c r="AZ125" s="635"/>
      <c r="BA125" s="363"/>
      <c r="BB125" s="363"/>
      <c r="BC125" s="289"/>
      <c r="BD125" s="85"/>
      <c r="BE125" s="85"/>
      <c r="BF125" s="85"/>
      <c r="BG125" s="85"/>
      <c r="BH125" s="85"/>
      <c r="BI125" s="85"/>
      <c r="BJ125" s="8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</row>
    <row r="126" spans="1:90" ht="24" customHeight="1" x14ac:dyDescent="0.2">
      <c r="A126" s="19"/>
      <c r="B126" s="632"/>
      <c r="C126" s="633"/>
      <c r="D126" s="634"/>
      <c r="E126" s="182"/>
      <c r="F126" s="182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160"/>
      <c r="Z126" s="160"/>
      <c r="AA126" s="160"/>
      <c r="AB126" s="160"/>
      <c r="AC126" s="160"/>
      <c r="AD126" s="160"/>
      <c r="AE126" s="85"/>
      <c r="AF126" s="85"/>
      <c r="AG126" s="85"/>
      <c r="AH126" s="85"/>
      <c r="AI126" s="85"/>
      <c r="AJ126" s="364"/>
      <c r="AK126" s="85"/>
      <c r="AL126" s="85"/>
      <c r="AM126" s="85"/>
      <c r="AN126" s="85"/>
      <c r="AO126" s="85"/>
      <c r="AP126" s="85"/>
      <c r="AQ126" s="85"/>
      <c r="AR126" s="636"/>
      <c r="AS126" s="636"/>
      <c r="AT126" s="636"/>
      <c r="AU126" s="160"/>
      <c r="AV126" s="160"/>
      <c r="AW126" s="635"/>
      <c r="AX126" s="635"/>
      <c r="AY126" s="635"/>
      <c r="AZ126" s="635"/>
      <c r="BA126" s="363"/>
      <c r="BB126" s="363"/>
      <c r="BC126" s="289"/>
      <c r="BD126" s="85"/>
      <c r="BE126" s="85"/>
      <c r="BF126" s="85"/>
      <c r="BG126" s="85"/>
      <c r="BH126" s="85"/>
      <c r="BI126" s="85"/>
      <c r="BJ126" s="85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</row>
    <row r="127" spans="1:90" ht="24" customHeight="1" x14ac:dyDescent="0.2">
      <c r="A127" s="19"/>
      <c r="B127" s="632"/>
      <c r="C127" s="633"/>
      <c r="D127" s="634"/>
      <c r="E127" s="182"/>
      <c r="F127" s="182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160"/>
      <c r="Z127" s="160"/>
      <c r="AA127" s="160"/>
      <c r="AB127" s="160"/>
      <c r="AC127" s="160"/>
      <c r="AD127" s="160"/>
      <c r="AE127" s="85"/>
      <c r="AF127" s="85"/>
      <c r="AG127" s="85"/>
      <c r="AH127" s="85"/>
      <c r="AI127" s="85"/>
      <c r="AJ127" s="364"/>
      <c r="AK127" s="85"/>
      <c r="AL127" s="85"/>
      <c r="AM127" s="85"/>
      <c r="AN127" s="85"/>
      <c r="AO127" s="85"/>
      <c r="AP127" s="85"/>
      <c r="AQ127" s="85"/>
      <c r="AR127" s="636"/>
      <c r="AS127" s="636"/>
      <c r="AT127" s="636"/>
      <c r="AU127" s="160"/>
      <c r="AV127" s="160"/>
      <c r="AW127" s="635"/>
      <c r="AX127" s="635"/>
      <c r="AY127" s="635"/>
      <c r="AZ127" s="635"/>
      <c r="BA127" s="363"/>
      <c r="BB127" s="363"/>
      <c r="BC127" s="289"/>
      <c r="BD127" s="85"/>
      <c r="BE127" s="85"/>
      <c r="BF127" s="85"/>
      <c r="BG127" s="85"/>
      <c r="BH127" s="85"/>
      <c r="BI127" s="85"/>
      <c r="BJ127" s="85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</row>
    <row r="128" spans="1:90" ht="24" customHeight="1" x14ac:dyDescent="0.2">
      <c r="A128" s="19"/>
      <c r="B128" s="632"/>
      <c r="C128" s="633"/>
      <c r="D128" s="634"/>
      <c r="E128" s="182"/>
      <c r="F128" s="182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160"/>
      <c r="Z128" s="160"/>
      <c r="AA128" s="160"/>
      <c r="AB128" s="160"/>
      <c r="AC128" s="160"/>
      <c r="AD128" s="160"/>
      <c r="AE128" s="85"/>
      <c r="AF128" s="85"/>
      <c r="AG128" s="85"/>
      <c r="AH128" s="85"/>
      <c r="AI128" s="85"/>
      <c r="AJ128" s="364"/>
      <c r="AK128" s="85"/>
      <c r="AL128" s="85"/>
      <c r="AM128" s="85"/>
      <c r="AN128" s="85"/>
      <c r="AO128" s="85"/>
      <c r="AP128" s="85"/>
      <c r="AQ128" s="85"/>
      <c r="AR128" s="636"/>
      <c r="AS128" s="636"/>
      <c r="AT128" s="636"/>
      <c r="AU128" s="160"/>
      <c r="AV128" s="160"/>
      <c r="AW128" s="635"/>
      <c r="AX128" s="635"/>
      <c r="AY128" s="635"/>
      <c r="AZ128" s="635"/>
      <c r="BA128" s="363"/>
      <c r="BB128" s="363"/>
      <c r="BC128" s="289"/>
      <c r="BD128" s="85"/>
      <c r="BE128" s="85"/>
      <c r="BF128" s="85"/>
      <c r="BG128" s="85"/>
      <c r="BH128" s="85"/>
      <c r="BI128" s="85"/>
      <c r="BJ128" s="85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</row>
    <row r="129" spans="1:90" ht="24" customHeight="1" x14ac:dyDescent="0.2">
      <c r="A129" s="19"/>
      <c r="B129" s="632"/>
      <c r="C129" s="633"/>
      <c r="D129" s="634"/>
      <c r="E129" s="182"/>
      <c r="F129" s="182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160"/>
      <c r="Z129" s="160"/>
      <c r="AA129" s="160"/>
      <c r="AB129" s="160"/>
      <c r="AC129" s="160"/>
      <c r="AD129" s="160"/>
      <c r="AE129" s="85"/>
      <c r="AF129" s="85"/>
      <c r="AG129" s="85"/>
      <c r="AH129" s="85"/>
      <c r="AI129" s="85"/>
      <c r="AJ129" s="364"/>
      <c r="AK129" s="85"/>
      <c r="AL129" s="85"/>
      <c r="AM129" s="85"/>
      <c r="AN129" s="85"/>
      <c r="AO129" s="85"/>
      <c r="AP129" s="85"/>
      <c r="AQ129" s="85"/>
      <c r="AR129" s="636"/>
      <c r="AS129" s="636"/>
      <c r="AT129" s="636"/>
      <c r="AU129" s="160"/>
      <c r="AV129" s="160"/>
      <c r="AW129" s="635"/>
      <c r="AX129" s="635"/>
      <c r="AY129" s="635"/>
      <c r="AZ129" s="635"/>
      <c r="BA129" s="363"/>
      <c r="BB129" s="363"/>
      <c r="BC129" s="289"/>
      <c r="BD129" s="85"/>
      <c r="BE129" s="85"/>
      <c r="BF129" s="85"/>
      <c r="BG129" s="85"/>
      <c r="BH129" s="85"/>
      <c r="BI129" s="85"/>
      <c r="BJ129" s="85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</row>
    <row r="130" spans="1:90" ht="24" customHeight="1" x14ac:dyDescent="0.2">
      <c r="A130" s="19"/>
      <c r="B130" s="632"/>
      <c r="C130" s="633"/>
      <c r="D130" s="634"/>
      <c r="E130" s="182"/>
      <c r="F130" s="182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160"/>
      <c r="Z130" s="160"/>
      <c r="AA130" s="160"/>
      <c r="AB130" s="160"/>
      <c r="AC130" s="160"/>
      <c r="AD130" s="160"/>
      <c r="AE130" s="85"/>
      <c r="AF130" s="85"/>
      <c r="AG130" s="85"/>
      <c r="AH130" s="85"/>
      <c r="AI130" s="85"/>
      <c r="AJ130" s="364"/>
      <c r="AK130" s="85"/>
      <c r="AL130" s="85"/>
      <c r="AM130" s="85"/>
      <c r="AN130" s="85"/>
      <c r="AO130" s="85"/>
      <c r="AP130" s="85"/>
      <c r="AQ130" s="85"/>
      <c r="AR130" s="636"/>
      <c r="AS130" s="636"/>
      <c r="AT130" s="636"/>
      <c r="AU130" s="160"/>
      <c r="AV130" s="160"/>
      <c r="AW130" s="635"/>
      <c r="AX130" s="635"/>
      <c r="AY130" s="635"/>
      <c r="AZ130" s="635"/>
      <c r="BA130" s="363"/>
      <c r="BB130" s="363"/>
      <c r="BC130" s="289"/>
      <c r="BD130" s="85"/>
      <c r="BE130" s="85"/>
      <c r="BF130" s="85"/>
      <c r="BG130" s="85"/>
      <c r="BH130" s="85"/>
      <c r="BI130" s="85"/>
      <c r="BJ130" s="85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</row>
    <row r="131" spans="1:90" ht="24" customHeight="1" x14ac:dyDescent="0.2">
      <c r="A131" s="19"/>
      <c r="B131" s="632"/>
      <c r="C131" s="633"/>
      <c r="D131" s="634"/>
      <c r="E131" s="182"/>
      <c r="F131" s="182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160"/>
      <c r="Z131" s="160"/>
      <c r="AA131" s="160"/>
      <c r="AB131" s="160"/>
      <c r="AC131" s="160"/>
      <c r="AD131" s="160"/>
      <c r="AE131" s="85"/>
      <c r="AF131" s="85"/>
      <c r="AG131" s="85"/>
      <c r="AH131" s="85"/>
      <c r="AI131" s="85"/>
      <c r="AJ131" s="364"/>
      <c r="AK131" s="85"/>
      <c r="AL131" s="85"/>
      <c r="AM131" s="85"/>
      <c r="AN131" s="85"/>
      <c r="AO131" s="85"/>
      <c r="AP131" s="85"/>
      <c r="AQ131" s="85"/>
      <c r="AR131" s="636"/>
      <c r="AS131" s="636"/>
      <c r="AT131" s="636"/>
      <c r="AU131" s="160"/>
      <c r="AV131" s="160"/>
      <c r="AW131" s="635"/>
      <c r="AX131" s="635"/>
      <c r="AY131" s="635"/>
      <c r="AZ131" s="635"/>
      <c r="BA131" s="363"/>
      <c r="BB131" s="363"/>
      <c r="BC131" s="289"/>
      <c r="BD131" s="85"/>
      <c r="BE131" s="85"/>
      <c r="BF131" s="85"/>
      <c r="BG131" s="85"/>
      <c r="BH131" s="85"/>
      <c r="BI131" s="85"/>
      <c r="BJ131" s="85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</row>
    <row r="132" spans="1:90" ht="24" customHeight="1" x14ac:dyDescent="0.2">
      <c r="A132" s="19"/>
      <c r="B132" s="632"/>
      <c r="C132" s="633"/>
      <c r="D132" s="634"/>
      <c r="E132" s="182"/>
      <c r="F132" s="182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160"/>
      <c r="Z132" s="160"/>
      <c r="AA132" s="160"/>
      <c r="AB132" s="160"/>
      <c r="AC132" s="160"/>
      <c r="AD132" s="160"/>
      <c r="AE132" s="85"/>
      <c r="AF132" s="85"/>
      <c r="AG132" s="366"/>
      <c r="AH132" s="366"/>
      <c r="AI132" s="366"/>
      <c r="AJ132" s="364"/>
      <c r="AK132" s="85"/>
      <c r="AL132" s="85"/>
      <c r="AM132" s="85"/>
      <c r="AN132" s="85"/>
      <c r="AO132" s="85"/>
      <c r="AP132" s="85"/>
      <c r="AQ132" s="85"/>
      <c r="AR132" s="636"/>
      <c r="AS132" s="636"/>
      <c r="AT132" s="636"/>
      <c r="AU132" s="160"/>
      <c r="AV132" s="160"/>
      <c r="AW132" s="635"/>
      <c r="AX132" s="635"/>
      <c r="AY132" s="635"/>
      <c r="AZ132" s="635"/>
      <c r="BA132" s="363"/>
      <c r="BB132" s="363"/>
      <c r="BC132" s="289"/>
      <c r="BD132" s="85"/>
      <c r="BE132" s="85"/>
      <c r="BF132" s="85"/>
      <c r="BG132" s="85"/>
      <c r="BH132" s="85"/>
      <c r="BI132" s="85"/>
      <c r="BJ132" s="85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</row>
    <row r="133" spans="1:90" ht="24" customHeight="1" thickBot="1" x14ac:dyDescent="0.25">
      <c r="A133" s="19"/>
      <c r="B133" s="632"/>
      <c r="C133" s="633"/>
      <c r="D133" s="634"/>
      <c r="E133" s="182"/>
      <c r="F133" s="182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W133" s="517"/>
      <c r="X133" s="7"/>
      <c r="Y133" s="405"/>
      <c r="Z133" s="405"/>
      <c r="AA133" s="366"/>
      <c r="AB133" s="366"/>
      <c r="AC133" s="366"/>
      <c r="AD133" s="366"/>
      <c r="AE133" s="366"/>
      <c r="AF133" s="366"/>
      <c r="AG133" s="366"/>
      <c r="AH133" s="366"/>
      <c r="AI133" s="366"/>
      <c r="AJ133" s="364"/>
      <c r="AK133" s="85"/>
      <c r="AL133" s="85"/>
      <c r="AM133" s="85"/>
      <c r="AN133" s="85"/>
      <c r="AO133" s="85"/>
      <c r="AP133" s="85"/>
      <c r="AQ133" s="85"/>
      <c r="AR133" s="636"/>
      <c r="AS133" s="636"/>
      <c r="AT133" s="636"/>
      <c r="AU133" s="160"/>
      <c r="AV133" s="160"/>
      <c r="AW133" s="635"/>
      <c r="AX133" s="635"/>
      <c r="AY133" s="635"/>
      <c r="AZ133" s="635"/>
      <c r="BA133" s="363"/>
      <c r="BB133" s="363"/>
      <c r="BC133" s="289"/>
      <c r="BD133" s="85"/>
      <c r="BE133" s="85"/>
      <c r="BF133" s="85"/>
      <c r="BG133" s="85"/>
      <c r="BH133" s="85"/>
      <c r="BI133" s="85"/>
      <c r="BJ133" s="85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</row>
    <row r="134" spans="1:90" ht="22.5" customHeight="1" thickBot="1" x14ac:dyDescent="0.25">
      <c r="B134" s="7"/>
      <c r="D134" s="7"/>
      <c r="E134" s="7"/>
      <c r="F134" s="7"/>
      <c r="G134" s="7"/>
      <c r="H134" s="7"/>
      <c r="I134" s="7"/>
      <c r="J134" s="7"/>
      <c r="K134" s="85"/>
      <c r="L134" s="85"/>
      <c r="M134" s="85"/>
      <c r="N134" s="85"/>
      <c r="O134" s="85"/>
      <c r="P134" s="85"/>
      <c r="Q134" s="85"/>
      <c r="R134" s="85"/>
      <c r="S134" s="85"/>
      <c r="W134" s="517"/>
      <c r="X134" s="7"/>
      <c r="Y134" s="405"/>
      <c r="Z134" s="405"/>
      <c r="AA134" s="366"/>
      <c r="AB134" s="366"/>
      <c r="AC134" s="366"/>
      <c r="AD134" s="366"/>
      <c r="AE134" s="366"/>
      <c r="AF134" s="366"/>
      <c r="AG134" s="12"/>
      <c r="AH134" s="941"/>
      <c r="AI134" s="941"/>
      <c r="AJ134" s="364"/>
      <c r="AK134" s="364"/>
      <c r="AL134" s="364"/>
      <c r="AM134" s="364"/>
      <c r="AN134" s="364"/>
      <c r="AO134" s="364"/>
      <c r="AP134" s="364"/>
      <c r="AQ134" s="248"/>
      <c r="AR134" s="513"/>
      <c r="AS134" s="512"/>
      <c r="AT134" s="512"/>
      <c r="AU134" s="637"/>
      <c r="AV134" s="638"/>
      <c r="AW134" s="513"/>
      <c r="AX134" s="513"/>
      <c r="AY134" s="513"/>
      <c r="AZ134" s="513"/>
      <c r="BA134" s="512"/>
      <c r="BB134" s="512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</row>
    <row r="135" spans="1:90" ht="26.4" x14ac:dyDescent="0.25">
      <c r="E135" s="472"/>
      <c r="F135" s="472"/>
      <c r="G135" s="404"/>
      <c r="H135" s="407"/>
      <c r="I135" s="404"/>
      <c r="J135" s="404"/>
      <c r="K135" s="404"/>
      <c r="L135" s="406"/>
      <c r="M135" s="404"/>
      <c r="N135" s="404"/>
      <c r="O135" s="404"/>
      <c r="S135" s="85"/>
      <c r="T135" s="12"/>
      <c r="U135" s="12"/>
      <c r="V135" s="12"/>
      <c r="W135" s="13"/>
      <c r="X135" s="947" t="s">
        <v>53</v>
      </c>
      <c r="Y135" s="12" t="s">
        <v>8</v>
      </c>
      <c r="Z135" s="12"/>
      <c r="AA135" s="12"/>
      <c r="AB135" s="12"/>
      <c r="AC135" s="12"/>
      <c r="AD135" s="533"/>
      <c r="AE135" s="12" t="s">
        <v>9</v>
      </c>
      <c r="AF135" s="12"/>
      <c r="AG135" s="226" t="s">
        <v>63</v>
      </c>
      <c r="AH135" s="370"/>
      <c r="AI135" s="370"/>
      <c r="AJ135" s="501"/>
      <c r="AK135" s="501"/>
      <c r="AL135" s="299"/>
      <c r="AM135" s="299"/>
      <c r="AN135" s="299"/>
      <c r="AO135" s="299"/>
      <c r="AP135" s="299"/>
    </row>
    <row r="136" spans="1:90" ht="16.5" customHeight="1" thickBot="1" x14ac:dyDescent="0.3">
      <c r="B136" s="1" t="s">
        <v>136</v>
      </c>
      <c r="E136" s="472"/>
      <c r="F136" s="472"/>
      <c r="G136" s="404"/>
      <c r="H136" s="407"/>
      <c r="I136" s="404"/>
      <c r="J136" s="404"/>
      <c r="K136" s="404"/>
      <c r="L136" s="406"/>
      <c r="M136" s="404"/>
      <c r="N136" s="404"/>
      <c r="O136" s="404"/>
      <c r="T136" s="226" t="s">
        <v>63</v>
      </c>
      <c r="U136" s="226"/>
      <c r="V136" s="226"/>
      <c r="W136" s="982" t="s">
        <v>18</v>
      </c>
      <c r="X136" s="948"/>
      <c r="Y136" s="984" t="s">
        <v>17</v>
      </c>
      <c r="Z136" s="537" t="s">
        <v>62</v>
      </c>
      <c r="AA136" s="226" t="s">
        <v>63</v>
      </c>
      <c r="AB136" s="226"/>
      <c r="AC136" s="226"/>
      <c r="AD136" s="986" t="s">
        <v>19</v>
      </c>
      <c r="AE136" s="984" t="s">
        <v>17</v>
      </c>
      <c r="AF136" s="537" t="s">
        <v>62</v>
      </c>
      <c r="AG136" s="475">
        <f>$M139</f>
        <v>0</v>
      </c>
      <c r="AH136" s="291"/>
      <c r="AI136" s="291"/>
      <c r="AJ136" s="501"/>
      <c r="AK136" s="501"/>
      <c r="AL136" s="299"/>
      <c r="AM136" s="299"/>
      <c r="AN136" s="299"/>
      <c r="AO136" s="299"/>
      <c r="AP136" s="299"/>
    </row>
    <row r="137" spans="1:90" ht="19.8" thickBot="1" x14ac:dyDescent="0.3">
      <c r="C137" s="520" t="s">
        <v>110</v>
      </c>
      <c r="D137" s="521"/>
      <c r="E137" s="944" t="s">
        <v>1</v>
      </c>
      <c r="F137" s="737"/>
      <c r="G137" s="550" t="s">
        <v>2</v>
      </c>
      <c r="H137" s="555" t="s">
        <v>3</v>
      </c>
      <c r="I137" s="218" t="s">
        <v>4</v>
      </c>
      <c r="J137" s="946" t="s">
        <v>5</v>
      </c>
      <c r="K137" s="946"/>
      <c r="L137" s="12" t="s">
        <v>6</v>
      </c>
      <c r="M137" s="12"/>
      <c r="N137" s="12"/>
      <c r="O137" s="12"/>
      <c r="P137" s="13"/>
      <c r="Q137" s="14"/>
      <c r="R137" s="14" t="s">
        <v>7</v>
      </c>
      <c r="T137" s="539">
        <f>$M139</f>
        <v>0</v>
      </c>
      <c r="U137" s="539"/>
      <c r="V137" s="539">
        <v>44382</v>
      </c>
      <c r="W137" s="983"/>
      <c r="X137" s="949"/>
      <c r="Y137" s="985"/>
      <c r="Z137" s="543">
        <f>$L139</f>
        <v>0</v>
      </c>
      <c r="AA137" s="475">
        <f>$M139</f>
        <v>0</v>
      </c>
      <c r="AB137" s="475"/>
      <c r="AC137" s="475">
        <v>44382</v>
      </c>
      <c r="AD137" s="987"/>
      <c r="AE137" s="985"/>
      <c r="AF137" s="543">
        <f>$L139</f>
        <v>0</v>
      </c>
      <c r="AG137" s="559"/>
      <c r="AH137" s="512"/>
      <c r="AI137" s="512"/>
      <c r="AJ137" s="491"/>
      <c r="AK137" s="571"/>
      <c r="AL137" s="964"/>
      <c r="AM137" s="964"/>
      <c r="AN137" s="964"/>
      <c r="AO137" s="964"/>
      <c r="AP137" s="965"/>
      <c r="AQ137" s="297" t="s">
        <v>133</v>
      </c>
      <c r="AR137" s="950" t="s">
        <v>35</v>
      </c>
      <c r="AS137" s="976" t="s">
        <v>11</v>
      </c>
      <c r="AT137" s="955" t="s">
        <v>12</v>
      </c>
      <c r="AU137" s="958" t="s">
        <v>36</v>
      </c>
      <c r="AV137" s="961" t="s">
        <v>37</v>
      </c>
      <c r="AW137" s="994" t="s">
        <v>13</v>
      </c>
      <c r="AX137" s="995"/>
      <c r="AY137" s="995"/>
      <c r="AZ137" s="995"/>
      <c r="BA137" s="995"/>
      <c r="BB137" s="996"/>
      <c r="BC137" s="202"/>
      <c r="BD137" s="966" t="s">
        <v>88</v>
      </c>
      <c r="BE137" s="967"/>
      <c r="BF137" s="967"/>
      <c r="BG137" s="967"/>
      <c r="BH137" s="967"/>
      <c r="BI137" s="967"/>
      <c r="BJ137" s="968"/>
      <c r="BK137" s="166"/>
      <c r="BL137" s="166"/>
    </row>
    <row r="138" spans="1:90" ht="40.200000000000003" thickBot="1" x14ac:dyDescent="0.3">
      <c r="C138" s="522"/>
      <c r="D138" s="523"/>
      <c r="E138" s="945"/>
      <c r="F138" s="738"/>
      <c r="G138" s="551" t="s">
        <v>14</v>
      </c>
      <c r="H138" s="556" t="s">
        <v>15</v>
      </c>
      <c r="I138" s="230" t="s">
        <v>16</v>
      </c>
      <c r="J138" s="553" t="s">
        <v>58</v>
      </c>
      <c r="K138" s="535" t="s">
        <v>61</v>
      </c>
      <c r="L138" s="294" t="s">
        <v>62</v>
      </c>
      <c r="M138" s="226" t="s">
        <v>63</v>
      </c>
      <c r="N138" s="226"/>
      <c r="O138" s="226"/>
      <c r="P138" s="534" t="s">
        <v>66</v>
      </c>
      <c r="Q138" s="373" t="s">
        <v>95</v>
      </c>
      <c r="R138" s="980" t="s">
        <v>17</v>
      </c>
      <c r="S138" s="12"/>
      <c r="T138" s="545"/>
      <c r="U138" s="545"/>
      <c r="V138" s="545"/>
      <c r="W138" s="545"/>
      <c r="X138" s="540">
        <f>G140</f>
        <v>0</v>
      </c>
      <c r="Y138" s="541">
        <f>+R140*$X138</f>
        <v>0</v>
      </c>
      <c r="Z138" s="524">
        <f>+S141*$X138</f>
        <v>0</v>
      </c>
      <c r="AA138" s="524">
        <f>+T138*$X138</f>
        <v>0</v>
      </c>
      <c r="AB138" s="524"/>
      <c r="AC138" s="524">
        <f>+V138*$X138</f>
        <v>0</v>
      </c>
      <c r="AD138" s="542">
        <f>+W138*$X138</f>
        <v>0</v>
      </c>
      <c r="AE138" s="562">
        <v>2</v>
      </c>
      <c r="AF138" s="558"/>
      <c r="AG138" s="482"/>
      <c r="AH138" s="482"/>
      <c r="AI138" s="482"/>
      <c r="AJ138" s="492"/>
      <c r="AK138" s="574" t="s">
        <v>66</v>
      </c>
      <c r="AL138" s="492" t="s">
        <v>63</v>
      </c>
      <c r="AM138" s="492"/>
      <c r="AN138" s="492"/>
      <c r="AO138" s="572" t="s">
        <v>100</v>
      </c>
      <c r="AP138" s="574" t="s">
        <v>66</v>
      </c>
      <c r="AQ138" s="596" t="s">
        <v>134</v>
      </c>
      <c r="AR138" s="951"/>
      <c r="AS138" s="977"/>
      <c r="AT138" s="956"/>
      <c r="AU138" s="959"/>
      <c r="AV138" s="962"/>
      <c r="AW138" s="997"/>
      <c r="AX138" s="998"/>
      <c r="AY138" s="998"/>
      <c r="AZ138" s="998"/>
      <c r="BA138" s="998"/>
      <c r="BB138" s="999"/>
      <c r="BC138" s="202" t="s">
        <v>97</v>
      </c>
      <c r="BD138" s="508" t="s">
        <v>62</v>
      </c>
      <c r="BE138" s="226" t="s">
        <v>63</v>
      </c>
      <c r="BF138" s="226"/>
      <c r="BG138" s="226" t="s">
        <v>64</v>
      </c>
      <c r="BH138" s="226"/>
      <c r="BI138" s="226" t="s">
        <v>65</v>
      </c>
      <c r="BJ138" s="227" t="s">
        <v>66</v>
      </c>
      <c r="BK138" s="370" t="s">
        <v>93</v>
      </c>
      <c r="BL138" s="370" t="s">
        <v>94</v>
      </c>
    </row>
    <row r="139" spans="1:90" ht="27" thickBot="1" x14ac:dyDescent="0.3">
      <c r="C139" s="522" t="s">
        <v>122</v>
      </c>
      <c r="D139" s="523"/>
      <c r="E139" s="518" t="s">
        <v>54</v>
      </c>
      <c r="F139" s="738"/>
      <c r="G139" s="536" t="s">
        <v>55</v>
      </c>
      <c r="H139" s="557" t="s">
        <v>56</v>
      </c>
      <c r="I139" s="473" t="s">
        <v>57</v>
      </c>
      <c r="J139" s="554" t="s">
        <v>59</v>
      </c>
      <c r="K139" s="536" t="s">
        <v>60</v>
      </c>
      <c r="L139" s="474"/>
      <c r="M139" s="475"/>
      <c r="N139" s="475"/>
      <c r="O139" s="475"/>
      <c r="P139" s="291"/>
      <c r="Q139" s="910" t="s">
        <v>96</v>
      </c>
      <c r="R139" s="981"/>
      <c r="S139" s="537" t="s">
        <v>62</v>
      </c>
      <c r="T139" s="479"/>
      <c r="U139" s="479"/>
      <c r="V139" s="479"/>
      <c r="W139" s="480"/>
      <c r="X139" s="479"/>
      <c r="Y139" s="479"/>
      <c r="Z139" s="479"/>
      <c r="AA139" s="479"/>
      <c r="AB139" s="479"/>
      <c r="AC139" s="479"/>
      <c r="AD139" s="481"/>
      <c r="AE139" s="481"/>
      <c r="AF139" s="481"/>
      <c r="AG139" s="482"/>
      <c r="AH139" s="482"/>
      <c r="AI139" s="482"/>
      <c r="AJ139" s="502">
        <v>44382</v>
      </c>
      <c r="AK139" s="589">
        <f>$P139</f>
        <v>0</v>
      </c>
      <c r="AL139" s="502">
        <f>$M139</f>
        <v>0</v>
      </c>
      <c r="AM139" s="502"/>
      <c r="AN139" s="502">
        <v>44382</v>
      </c>
      <c r="AO139" s="395">
        <v>44402</v>
      </c>
      <c r="AP139" s="590">
        <f>$P139</f>
        <v>0</v>
      </c>
      <c r="AQ139" s="519"/>
      <c r="AR139" s="952"/>
      <c r="AS139" s="977"/>
      <c r="AT139" s="956"/>
      <c r="AU139" s="978"/>
      <c r="AV139" s="979"/>
      <c r="AW139" s="526" t="s">
        <v>20</v>
      </c>
      <c r="AX139" s="476" t="s">
        <v>21</v>
      </c>
      <c r="AY139" s="476" t="s">
        <v>22</v>
      </c>
      <c r="AZ139" s="476" t="s">
        <v>23</v>
      </c>
      <c r="BA139" s="527" t="s">
        <v>24</v>
      </c>
      <c r="BB139" s="525" t="s">
        <v>121</v>
      </c>
      <c r="BC139" s="202"/>
      <c r="BD139" s="17">
        <v>43242</v>
      </c>
      <c r="BE139" s="229">
        <v>43997</v>
      </c>
      <c r="BF139" s="229">
        <v>44018</v>
      </c>
      <c r="BG139" s="229">
        <v>43289</v>
      </c>
      <c r="BH139" s="229">
        <v>44025</v>
      </c>
      <c r="BI139" s="229">
        <v>44038</v>
      </c>
      <c r="BJ139" s="18"/>
      <c r="BK139" s="371">
        <v>43339</v>
      </c>
      <c r="BL139" s="166"/>
      <c r="BY139" s="6"/>
      <c r="BZ139" s="6"/>
      <c r="CA139" s="6"/>
      <c r="CE139" s="1"/>
      <c r="CF139" s="1"/>
      <c r="CG139" s="1"/>
      <c r="CJ139"/>
      <c r="CK139"/>
      <c r="CL139"/>
    </row>
    <row r="140" spans="1:90" s="599" customFormat="1" ht="28.95" customHeight="1" thickBot="1" x14ac:dyDescent="0.25">
      <c r="A140" s="1"/>
      <c r="B140" s="1"/>
      <c r="C140" s="560" t="s">
        <v>124</v>
      </c>
      <c r="D140" s="561" t="s">
        <v>125</v>
      </c>
      <c r="E140" s="544"/>
      <c r="F140" s="740"/>
      <c r="G140" s="552"/>
      <c r="H140" s="547"/>
      <c r="I140" s="548"/>
      <c r="J140" s="549"/>
      <c r="K140" s="546"/>
      <c r="L140" s="547"/>
      <c r="M140" s="545"/>
      <c r="N140" s="545"/>
      <c r="O140" s="545"/>
      <c r="P140" s="545"/>
      <c r="Q140" s="545"/>
      <c r="R140" s="549"/>
      <c r="S140" s="538">
        <f>$L139</f>
        <v>0</v>
      </c>
      <c r="T140" s="479"/>
      <c r="U140" s="479"/>
      <c r="V140" s="479"/>
      <c r="W140" s="480"/>
      <c r="X140" s="479"/>
      <c r="Y140" s="479"/>
      <c r="Z140" s="479"/>
      <c r="AA140" s="479"/>
      <c r="AB140" s="479"/>
      <c r="AC140" s="479"/>
      <c r="AD140" s="481"/>
      <c r="AE140" s="481"/>
      <c r="AF140" s="481"/>
      <c r="AG140" s="482"/>
      <c r="AH140" s="482"/>
      <c r="AI140" s="482"/>
      <c r="AJ140" s="559"/>
      <c r="AK140" s="597"/>
      <c r="AL140" s="559"/>
      <c r="AM140" s="559"/>
      <c r="AN140" s="559"/>
      <c r="AO140" s="559"/>
      <c r="AP140" s="559"/>
      <c r="AQ140" s="607"/>
      <c r="AR140" s="544"/>
      <c r="AS140" s="544"/>
      <c r="AT140" s="544"/>
      <c r="AU140" s="319">
        <f t="shared" ref="AU140" si="55">AS140-AR140</f>
        <v>0</v>
      </c>
      <c r="AV140" s="319">
        <f t="shared" ref="AV140" si="56">AT140-AS140</f>
        <v>0</v>
      </c>
      <c r="AW140" s="531">
        <v>100</v>
      </c>
      <c r="AX140" s="532">
        <v>0</v>
      </c>
      <c r="AY140" s="532">
        <v>0</v>
      </c>
      <c r="AZ140" s="532">
        <v>0</v>
      </c>
      <c r="BA140" s="530">
        <v>0</v>
      </c>
      <c r="BB140" s="598">
        <f t="shared" ref="BB140" si="57">AX140*0.25+AY140*0.5+AZ140*0.75+BA140</f>
        <v>0</v>
      </c>
      <c r="BC140" s="1"/>
      <c r="BD140" s="1"/>
      <c r="BE140" s="1">
        <v>39.6</v>
      </c>
      <c r="BF140" s="514"/>
      <c r="BG140" s="1">
        <v>35</v>
      </c>
      <c r="BH140" s="1">
        <v>35</v>
      </c>
      <c r="BI140" s="1">
        <v>35.799999999999997</v>
      </c>
      <c r="BJ140" s="1">
        <v>35.200000000000003</v>
      </c>
      <c r="BK140" s="1" t="s">
        <v>120</v>
      </c>
      <c r="BL140" s="1">
        <v>22.8</v>
      </c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6"/>
      <c r="BX140" s="6"/>
      <c r="BY140" s="6"/>
      <c r="BZ140" s="6"/>
      <c r="CA140" s="6"/>
      <c r="CB140" s="6"/>
      <c r="CC140" s="1"/>
      <c r="CD140" s="1"/>
      <c r="CE140" s="1"/>
      <c r="CF140" s="1"/>
      <c r="CG140" s="1"/>
    </row>
    <row r="141" spans="1:90" ht="15" thickBot="1" x14ac:dyDescent="0.25">
      <c r="C141" s="560" t="s">
        <v>124</v>
      </c>
      <c r="D141" s="478"/>
      <c r="E141" s="478"/>
      <c r="F141" s="478"/>
      <c r="G141" s="478"/>
      <c r="H141" s="478"/>
      <c r="I141" s="478"/>
      <c r="J141" s="478"/>
      <c r="K141" s="478"/>
      <c r="L141" s="478"/>
      <c r="M141" s="478"/>
      <c r="N141" s="478"/>
      <c r="O141" s="478"/>
      <c r="P141" s="478"/>
      <c r="Q141" s="478"/>
      <c r="R141" s="478"/>
      <c r="S141" s="545"/>
      <c r="T141" s="479"/>
      <c r="U141" s="479"/>
      <c r="V141" s="479"/>
      <c r="W141" s="480"/>
      <c r="X141" s="479"/>
      <c r="Y141" s="479"/>
      <c r="Z141" s="479"/>
      <c r="AA141" s="479"/>
      <c r="AB141" s="479"/>
      <c r="AC141" s="479"/>
      <c r="AD141" s="481"/>
      <c r="AE141" s="481"/>
      <c r="AF141" s="481"/>
      <c r="AG141" s="482"/>
      <c r="AH141" s="482"/>
      <c r="AI141" s="482"/>
      <c r="AJ141" s="503"/>
      <c r="AK141" s="478"/>
      <c r="AL141" s="478"/>
      <c r="AM141" s="478"/>
      <c r="AN141" s="478"/>
      <c r="AO141" s="478"/>
      <c r="AP141" s="478"/>
      <c r="AQ141" s="478"/>
      <c r="AR141" s="478"/>
      <c r="AS141" s="478"/>
      <c r="AT141" s="478"/>
      <c r="AU141" s="478"/>
      <c r="AV141" s="478"/>
      <c r="AW141" s="478"/>
      <c r="BW141" s="6"/>
      <c r="BX141" s="6"/>
      <c r="BY141" s="6"/>
      <c r="BZ141" s="6"/>
      <c r="CA141" s="6"/>
      <c r="CC141" s="1"/>
      <c r="CD141" s="1"/>
      <c r="CE141" s="1"/>
      <c r="CF141" s="1"/>
      <c r="CG141" s="1"/>
      <c r="CH141"/>
      <c r="CI141"/>
      <c r="CJ141"/>
      <c r="CK141"/>
      <c r="CL141"/>
    </row>
    <row r="142" spans="1:90" x14ac:dyDescent="0.2">
      <c r="C142" s="478"/>
      <c r="D142" s="478"/>
      <c r="E142" s="478"/>
      <c r="F142" s="478"/>
      <c r="G142" s="478"/>
      <c r="H142" s="478"/>
      <c r="I142" s="478"/>
      <c r="J142" s="478"/>
      <c r="K142" s="478"/>
      <c r="L142" s="478"/>
      <c r="M142" s="478"/>
      <c r="N142" s="478"/>
      <c r="O142" s="478"/>
      <c r="P142" s="478"/>
      <c r="Q142" s="478"/>
      <c r="R142" s="478"/>
      <c r="S142" s="478"/>
      <c r="T142" s="479"/>
      <c r="U142" s="479"/>
      <c r="V142" s="479"/>
      <c r="W142" s="480"/>
      <c r="X142" s="479"/>
      <c r="Y142" s="479"/>
      <c r="Z142" s="479"/>
      <c r="AA142" s="479"/>
      <c r="AB142" s="479"/>
      <c r="AC142" s="479"/>
      <c r="AD142" s="481"/>
      <c r="AE142" s="481"/>
      <c r="AF142" s="481"/>
      <c r="AG142" s="482"/>
      <c r="AH142" s="482"/>
      <c r="AI142" s="482"/>
      <c r="AJ142" s="503"/>
      <c r="AK142" s="478"/>
      <c r="AL142" s="478"/>
      <c r="AM142" s="478"/>
      <c r="AN142" s="478"/>
      <c r="AO142" s="478"/>
      <c r="AP142" s="478"/>
      <c r="AQ142" s="478"/>
      <c r="AR142" s="478"/>
      <c r="AS142" s="478"/>
      <c r="AT142" s="478"/>
      <c r="AU142" s="478"/>
      <c r="AV142" s="478"/>
      <c r="AW142" s="478"/>
      <c r="BW142" s="6"/>
      <c r="BX142" s="6"/>
      <c r="BY142" s="6"/>
      <c r="BZ142" s="6"/>
      <c r="CA142" s="6"/>
      <c r="CC142" s="1"/>
      <c r="CD142" s="1"/>
      <c r="CE142" s="1"/>
      <c r="CF142" s="1"/>
      <c r="CG142" s="1"/>
      <c r="CH142"/>
      <c r="CI142"/>
      <c r="CJ142"/>
      <c r="CK142"/>
      <c r="CL142"/>
    </row>
    <row r="143" spans="1:90" x14ac:dyDescent="0.2">
      <c r="C143" s="478"/>
      <c r="D143" s="478"/>
      <c r="E143" s="478"/>
      <c r="F143" s="478"/>
      <c r="G143" s="478"/>
      <c r="H143" s="478"/>
      <c r="I143" s="478"/>
      <c r="J143" s="478"/>
      <c r="K143" s="478"/>
      <c r="L143" s="478"/>
      <c r="M143" s="478"/>
      <c r="N143" s="478"/>
      <c r="O143" s="478"/>
      <c r="P143" s="478"/>
      <c r="Q143" s="478"/>
      <c r="R143" s="478"/>
      <c r="S143" s="478"/>
      <c r="T143" s="479"/>
      <c r="U143" s="479"/>
      <c r="V143" s="479"/>
      <c r="W143" s="480"/>
      <c r="X143" s="479"/>
      <c r="Y143" s="479"/>
      <c r="Z143" s="479"/>
      <c r="AA143" s="479"/>
      <c r="AB143" s="479"/>
      <c r="AC143" s="479"/>
      <c r="AD143" s="481"/>
      <c r="AE143" s="481"/>
      <c r="AF143" s="481"/>
      <c r="AG143" s="482"/>
      <c r="AH143" s="482"/>
      <c r="AI143" s="482"/>
      <c r="AJ143" s="503"/>
      <c r="AK143" s="478"/>
      <c r="AL143" s="478"/>
      <c r="AM143" s="478"/>
      <c r="AN143" s="478"/>
      <c r="AO143" s="478"/>
      <c r="AP143" s="478"/>
      <c r="AQ143" s="478"/>
      <c r="AR143" s="478"/>
      <c r="AS143" s="478"/>
      <c r="AT143" s="478"/>
      <c r="AU143" s="478"/>
      <c r="AV143" s="478"/>
      <c r="AW143" s="478"/>
      <c r="BW143" s="6"/>
      <c r="BX143" s="6"/>
      <c r="BY143" s="6"/>
      <c r="BZ143" s="6"/>
      <c r="CA143" s="6"/>
      <c r="CC143" s="1"/>
      <c r="CD143" s="1"/>
      <c r="CE143" s="1"/>
      <c r="CF143" s="1"/>
      <c r="CG143" s="1"/>
      <c r="CH143"/>
      <c r="CI143"/>
      <c r="CJ143"/>
      <c r="CK143"/>
      <c r="CL143"/>
    </row>
    <row r="144" spans="1:90" ht="19.2" x14ac:dyDescent="0.25">
      <c r="B144" s="602" t="s">
        <v>132</v>
      </c>
      <c r="C144" s="478"/>
      <c r="D144" s="478"/>
      <c r="E144" s="478"/>
      <c r="F144" s="478"/>
      <c r="G144" s="478"/>
      <c r="H144" s="478"/>
      <c r="I144" s="478"/>
      <c r="J144" s="478"/>
      <c r="K144" s="478"/>
      <c r="L144" s="478"/>
      <c r="M144" s="478"/>
      <c r="N144" s="478"/>
      <c r="O144" s="478"/>
      <c r="P144" s="478"/>
      <c r="Q144" s="478"/>
      <c r="R144" s="478"/>
      <c r="S144" s="478"/>
      <c r="T144" s="479"/>
      <c r="U144" s="479"/>
      <c r="V144" s="479"/>
      <c r="W144" s="480"/>
      <c r="X144" s="479"/>
      <c r="Y144" s="479"/>
      <c r="Z144" s="479"/>
      <c r="AA144" s="479"/>
      <c r="AB144" s="479"/>
      <c r="AC144" s="479"/>
      <c r="AD144" s="481"/>
      <c r="AE144" s="481"/>
      <c r="AF144" s="481"/>
      <c r="AG144" s="482"/>
      <c r="AH144" s="482"/>
      <c r="AI144" s="482"/>
      <c r="AJ144" s="503"/>
      <c r="AK144" s="478"/>
      <c r="AL144" s="478"/>
      <c r="AM144" s="478"/>
      <c r="AN144" s="478"/>
      <c r="AO144" s="478"/>
      <c r="AP144" s="478"/>
      <c r="AQ144" s="478"/>
      <c r="AR144" s="478"/>
      <c r="AS144" s="478"/>
      <c r="AT144" s="478"/>
      <c r="AU144" s="478"/>
      <c r="AV144" s="478"/>
      <c r="AW144" s="478"/>
      <c r="BW144" s="6"/>
      <c r="BX144" s="6"/>
      <c r="BY144" s="6"/>
      <c r="BZ144" s="6"/>
      <c r="CA144" s="6"/>
      <c r="CC144" s="1"/>
      <c r="CD144" s="1"/>
      <c r="CE144" s="1"/>
      <c r="CF144" s="1"/>
      <c r="CG144" s="1"/>
      <c r="CH144"/>
      <c r="CI144"/>
      <c r="CJ144"/>
      <c r="CK144"/>
      <c r="CL144"/>
    </row>
    <row r="145" spans="2:90" ht="19.2" x14ac:dyDescent="0.25">
      <c r="B145" s="602"/>
      <c r="C145" s="478"/>
      <c r="D145" s="478"/>
      <c r="E145" s="478"/>
      <c r="F145" s="478"/>
      <c r="G145" s="478"/>
      <c r="H145" s="478"/>
      <c r="I145" s="478"/>
      <c r="J145" s="478"/>
      <c r="K145" s="478"/>
      <c r="L145" s="478"/>
      <c r="M145" s="478"/>
      <c r="N145" s="478"/>
      <c r="O145" s="478"/>
      <c r="P145" s="478"/>
      <c r="Q145" s="478"/>
      <c r="R145" s="478"/>
      <c r="S145" s="478"/>
      <c r="T145" s="479"/>
      <c r="U145" s="479"/>
      <c r="V145" s="479"/>
      <c r="W145" s="480"/>
      <c r="X145" s="479"/>
      <c r="Y145" s="479"/>
      <c r="Z145" s="479"/>
      <c r="AA145" s="479"/>
      <c r="AB145" s="479"/>
      <c r="AC145" s="479"/>
      <c r="AD145" s="481"/>
      <c r="AE145" s="481"/>
      <c r="AF145" s="481"/>
      <c r="AG145" s="482"/>
      <c r="AH145" s="482"/>
      <c r="AI145" s="482"/>
      <c r="AJ145" s="503"/>
      <c r="AK145" s="478"/>
      <c r="AL145" s="478"/>
      <c r="AM145" s="478"/>
      <c r="AN145" s="478"/>
      <c r="AO145" s="478"/>
      <c r="AP145" s="478"/>
      <c r="AQ145" s="478"/>
      <c r="AR145" s="478"/>
      <c r="AS145" s="478"/>
      <c r="AT145" s="478"/>
      <c r="AU145" s="478"/>
      <c r="AV145" s="478"/>
      <c r="AW145" s="478"/>
      <c r="BW145" s="6"/>
      <c r="BX145" s="6"/>
      <c r="BY145" s="6"/>
      <c r="BZ145" s="6"/>
      <c r="CA145" s="6"/>
      <c r="CC145" s="1"/>
      <c r="CD145" s="1"/>
      <c r="CE145" s="1"/>
      <c r="CF145" s="1"/>
      <c r="CG145" s="1"/>
      <c r="CH145"/>
      <c r="CI145"/>
      <c r="CJ145"/>
      <c r="CK145"/>
      <c r="CL145"/>
    </row>
    <row r="146" spans="2:90" hidden="1" x14ac:dyDescent="0.2">
      <c r="C146" s="478"/>
      <c r="D146" s="478"/>
      <c r="E146" s="478"/>
      <c r="F146" s="478"/>
      <c r="G146" s="478"/>
      <c r="H146" s="478"/>
      <c r="I146" s="478"/>
      <c r="J146" s="478"/>
      <c r="K146" s="478"/>
      <c r="L146" s="478"/>
      <c r="M146" s="478"/>
      <c r="N146" s="478"/>
      <c r="O146" s="478"/>
      <c r="P146" s="478"/>
      <c r="Q146" s="478"/>
      <c r="R146" s="478"/>
      <c r="S146" s="478"/>
      <c r="T146" s="479"/>
      <c r="U146" s="479"/>
      <c r="V146" s="479"/>
      <c r="W146" s="480"/>
      <c r="X146" s="479"/>
      <c r="Y146" s="479"/>
      <c r="Z146" s="479"/>
      <c r="AA146" s="479"/>
      <c r="AB146" s="479"/>
      <c r="AC146" s="479"/>
      <c r="AD146" s="481"/>
      <c r="AE146" s="481"/>
      <c r="AF146" s="481"/>
      <c r="AG146" s="482"/>
      <c r="AH146" s="482"/>
      <c r="AI146" s="482"/>
      <c r="AJ146" s="503"/>
      <c r="AK146" s="478"/>
      <c r="AL146" s="478"/>
      <c r="AM146" s="478"/>
      <c r="AN146" s="478"/>
      <c r="AO146" s="478"/>
      <c r="AP146" s="478"/>
      <c r="AQ146" s="478"/>
      <c r="AR146" s="478"/>
      <c r="AS146" s="478"/>
      <c r="AT146" s="478"/>
      <c r="AU146" s="478"/>
      <c r="AV146" s="478"/>
      <c r="AW146" s="478"/>
      <c r="BW146" s="6"/>
      <c r="BX146" s="6"/>
      <c r="BY146" s="6"/>
      <c r="BZ146" s="6"/>
      <c r="CA146" s="6"/>
      <c r="CC146" s="1"/>
      <c r="CD146" s="1"/>
      <c r="CE146" s="1"/>
      <c r="CF146" s="1"/>
      <c r="CG146" s="1"/>
      <c r="CH146"/>
      <c r="CI146"/>
      <c r="CJ146"/>
      <c r="CK146"/>
      <c r="CL146"/>
    </row>
    <row r="147" spans="2:90" hidden="1" x14ac:dyDescent="0.2">
      <c r="C147" s="478"/>
      <c r="D147" s="478"/>
      <c r="E147" s="478"/>
      <c r="F147" s="478"/>
      <c r="G147" s="478"/>
      <c r="H147" s="478"/>
      <c r="I147" s="478"/>
      <c r="J147" s="478"/>
      <c r="K147" s="478"/>
      <c r="L147" s="478"/>
      <c r="M147" s="478"/>
      <c r="N147" s="478"/>
      <c r="O147" s="478"/>
      <c r="P147" s="478"/>
      <c r="Q147" s="478"/>
      <c r="R147" s="478"/>
      <c r="S147" s="478"/>
      <c r="T147" s="479"/>
      <c r="U147" s="479"/>
      <c r="V147" s="479"/>
      <c r="W147" s="480"/>
      <c r="X147" s="479"/>
      <c r="Y147" s="479"/>
      <c r="Z147" s="479"/>
      <c r="AA147" s="479"/>
      <c r="AB147" s="479"/>
      <c r="AC147" s="479"/>
      <c r="AD147" s="481"/>
      <c r="AE147" s="481"/>
      <c r="AF147" s="481"/>
      <c r="AG147" s="482"/>
      <c r="AH147" s="482"/>
      <c r="AI147" s="482"/>
      <c r="AJ147" s="503"/>
      <c r="AK147" s="478"/>
      <c r="AL147" s="478"/>
      <c r="AM147" s="478"/>
      <c r="AN147" s="478"/>
      <c r="AO147" s="478"/>
      <c r="AP147" s="478"/>
      <c r="AQ147" s="478"/>
      <c r="AR147" s="478"/>
      <c r="AS147" s="478"/>
      <c r="AT147" s="478"/>
      <c r="AU147" s="478"/>
      <c r="AV147" s="478"/>
      <c r="AW147" s="478"/>
      <c r="BW147" s="6"/>
      <c r="BX147" s="6"/>
      <c r="BY147" s="6"/>
      <c r="BZ147" s="6"/>
      <c r="CA147" s="6"/>
      <c r="CC147" s="1"/>
      <c r="CD147" s="1"/>
      <c r="CE147" s="1"/>
      <c r="CF147" s="1"/>
      <c r="CG147" s="1"/>
      <c r="CH147"/>
      <c r="CI147"/>
      <c r="CJ147"/>
      <c r="CK147"/>
      <c r="CL147"/>
    </row>
    <row r="148" spans="2:90" hidden="1" x14ac:dyDescent="0.2">
      <c r="C148" s="478"/>
      <c r="D148" s="478"/>
      <c r="E148" s="478"/>
      <c r="F148" s="478"/>
      <c r="G148" s="478"/>
      <c r="H148" s="478"/>
      <c r="I148" s="478"/>
      <c r="J148" s="478"/>
      <c r="K148" s="478"/>
      <c r="L148" s="478"/>
      <c r="M148" s="478"/>
      <c r="N148" s="478"/>
      <c r="O148" s="478"/>
      <c r="P148" s="478"/>
      <c r="Q148" s="478"/>
      <c r="R148" s="478"/>
      <c r="S148" s="478"/>
      <c r="T148" s="479"/>
      <c r="U148" s="479"/>
      <c r="V148" s="479"/>
      <c r="W148" s="480"/>
      <c r="X148" s="479"/>
      <c r="Y148" s="479"/>
      <c r="Z148" s="479"/>
      <c r="AA148" s="479"/>
      <c r="AB148" s="479"/>
      <c r="AC148" s="479"/>
      <c r="AD148" s="481"/>
      <c r="AE148" s="481"/>
      <c r="AF148" s="481"/>
      <c r="AG148" s="482"/>
      <c r="AH148" s="482"/>
      <c r="AI148" s="482"/>
      <c r="AJ148" s="503"/>
      <c r="AK148" s="478"/>
      <c r="AL148" s="478"/>
      <c r="AM148" s="478"/>
      <c r="AN148" s="478"/>
      <c r="AO148" s="478"/>
      <c r="AP148" s="478"/>
      <c r="AQ148" s="478"/>
      <c r="AR148" s="478"/>
      <c r="AS148" s="478"/>
      <c r="AT148" s="478"/>
      <c r="AU148" s="478"/>
      <c r="AV148" s="478"/>
      <c r="AW148" s="478"/>
      <c r="BW148" s="6"/>
      <c r="BX148" s="6"/>
      <c r="BY148" s="6"/>
      <c r="BZ148" s="6"/>
      <c r="CA148" s="6"/>
      <c r="CC148" s="1"/>
      <c r="CD148" s="1"/>
      <c r="CE148" s="1"/>
      <c r="CF148" s="1"/>
      <c r="CG148" s="1"/>
      <c r="CH148"/>
      <c r="CI148"/>
      <c r="CJ148"/>
      <c r="CK148"/>
      <c r="CL148"/>
    </row>
    <row r="149" spans="2:90" hidden="1" x14ac:dyDescent="0.2">
      <c r="C149" s="478"/>
      <c r="D149" s="478"/>
      <c r="E149" s="478"/>
      <c r="F149" s="478"/>
      <c r="G149" s="478"/>
      <c r="H149" s="478"/>
      <c r="I149" s="478"/>
      <c r="J149" s="478"/>
      <c r="K149" s="478"/>
      <c r="L149" s="478"/>
      <c r="M149" s="478"/>
      <c r="N149" s="478"/>
      <c r="O149" s="478"/>
      <c r="P149" s="478"/>
      <c r="Q149" s="478"/>
      <c r="R149" s="478"/>
      <c r="S149" s="478"/>
      <c r="T149" s="479"/>
      <c r="U149" s="479"/>
      <c r="V149" s="479"/>
      <c r="W149" s="480"/>
      <c r="X149" s="479"/>
      <c r="Y149" s="479"/>
      <c r="Z149" s="479"/>
      <c r="AA149" s="479"/>
      <c r="AB149" s="479"/>
      <c r="AC149" s="479"/>
      <c r="AD149" s="481"/>
      <c r="AE149" s="481"/>
      <c r="AF149" s="481"/>
      <c r="AG149" s="482"/>
      <c r="AH149" s="482"/>
      <c r="AI149" s="482"/>
      <c r="AJ149" s="503"/>
      <c r="AK149" s="478"/>
      <c r="AL149" s="478"/>
      <c r="AM149" s="478"/>
      <c r="AN149" s="478"/>
      <c r="AO149" s="478"/>
      <c r="AP149" s="478"/>
      <c r="AQ149" s="478"/>
      <c r="AR149" s="478"/>
      <c r="AS149" s="478"/>
      <c r="AT149" s="478"/>
      <c r="AU149" s="478"/>
      <c r="AV149" s="478"/>
      <c r="AW149" s="478"/>
      <c r="BW149" s="6"/>
      <c r="BX149" s="6"/>
      <c r="BY149" s="6"/>
      <c r="BZ149" s="6"/>
      <c r="CA149" s="6"/>
      <c r="CC149" s="1"/>
      <c r="CD149" s="1"/>
      <c r="CE149" s="1"/>
      <c r="CF149" s="1"/>
      <c r="CG149" s="1"/>
      <c r="CH149"/>
      <c r="CI149"/>
      <c r="CJ149"/>
      <c r="CK149"/>
      <c r="CL149"/>
    </row>
    <row r="150" spans="2:90" hidden="1" x14ac:dyDescent="0.2">
      <c r="C150" s="478"/>
      <c r="D150" s="478"/>
      <c r="E150" s="478"/>
      <c r="F150" s="478"/>
      <c r="G150" s="478"/>
      <c r="H150" s="478"/>
      <c r="I150" s="478"/>
      <c r="J150" s="478"/>
      <c r="K150" s="478"/>
      <c r="L150" s="478"/>
      <c r="M150" s="478"/>
      <c r="N150" s="478"/>
      <c r="O150" s="478"/>
      <c r="P150" s="478"/>
      <c r="Q150" s="478"/>
      <c r="R150" s="478"/>
      <c r="S150" s="478"/>
      <c r="T150" s="479"/>
      <c r="U150" s="479"/>
      <c r="V150" s="479"/>
      <c r="W150" s="480"/>
      <c r="X150" s="479"/>
      <c r="Y150" s="479"/>
      <c r="Z150" s="479"/>
      <c r="AA150" s="479"/>
      <c r="AB150" s="479"/>
      <c r="AC150" s="479"/>
      <c r="AD150" s="481"/>
      <c r="AE150" s="481"/>
      <c r="AF150" s="481"/>
      <c r="AG150" s="482"/>
      <c r="AH150" s="482"/>
      <c r="AI150" s="482"/>
      <c r="AJ150" s="503"/>
      <c r="AK150" s="478"/>
      <c r="AL150" s="478"/>
      <c r="AM150" s="478"/>
      <c r="AN150" s="478"/>
      <c r="AO150" s="478"/>
      <c r="AP150" s="478"/>
      <c r="AQ150" s="478"/>
      <c r="AR150" s="478"/>
      <c r="AS150" s="478"/>
      <c r="AT150" s="478"/>
      <c r="AU150" s="478"/>
      <c r="AV150" s="478"/>
      <c r="AW150" s="478"/>
      <c r="BW150" s="6"/>
      <c r="BX150" s="6"/>
      <c r="BY150" s="6"/>
      <c r="BZ150" s="6"/>
      <c r="CA150" s="6"/>
      <c r="CC150" s="1"/>
      <c r="CD150" s="1"/>
      <c r="CE150" s="1"/>
      <c r="CF150" s="1"/>
      <c r="CG150" s="1"/>
      <c r="CH150"/>
      <c r="CI150"/>
      <c r="CJ150"/>
      <c r="CK150"/>
      <c r="CL150"/>
    </row>
    <row r="151" spans="2:90" hidden="1" x14ac:dyDescent="0.2">
      <c r="C151" s="478"/>
      <c r="D151" s="478"/>
      <c r="E151" s="478"/>
      <c r="F151" s="478"/>
      <c r="G151" s="478"/>
      <c r="H151" s="478"/>
      <c r="I151" s="478"/>
      <c r="J151" s="478"/>
      <c r="K151" s="478"/>
      <c r="L151" s="478"/>
      <c r="M151" s="478"/>
      <c r="N151" s="478"/>
      <c r="O151" s="478"/>
      <c r="P151" s="478"/>
      <c r="Q151" s="478"/>
      <c r="R151" s="478"/>
      <c r="S151" s="478"/>
      <c r="T151" s="479"/>
      <c r="U151" s="479"/>
      <c r="V151" s="479"/>
      <c r="W151" s="480"/>
      <c r="X151" s="479"/>
      <c r="Y151" s="479"/>
      <c r="Z151" s="479"/>
      <c r="AA151" s="479"/>
      <c r="AB151" s="479"/>
      <c r="AC151" s="479"/>
      <c r="AD151" s="481"/>
      <c r="AE151" s="481"/>
      <c r="AF151" s="481"/>
      <c r="AG151" s="482"/>
      <c r="AH151" s="482"/>
      <c r="AI151" s="482"/>
      <c r="AJ151" s="503"/>
      <c r="AK151" s="478"/>
      <c r="AL151" s="478"/>
      <c r="AM151" s="478"/>
      <c r="AN151" s="478"/>
      <c r="AO151" s="478"/>
      <c r="AP151" s="478"/>
      <c r="AQ151" s="478"/>
      <c r="AR151" s="478"/>
      <c r="AS151" s="478"/>
      <c r="AT151" s="478"/>
      <c r="AU151" s="478"/>
      <c r="AV151" s="478"/>
      <c r="AW151" s="478"/>
      <c r="BW151" s="6"/>
      <c r="BX151" s="6"/>
      <c r="BY151" s="6"/>
      <c r="BZ151" s="6"/>
      <c r="CA151" s="6"/>
      <c r="CC151" s="1"/>
      <c r="CD151" s="1"/>
      <c r="CE151" s="1"/>
      <c r="CF151" s="1"/>
      <c r="CG151" s="1"/>
      <c r="CH151"/>
      <c r="CI151"/>
      <c r="CJ151"/>
      <c r="CK151"/>
      <c r="CL151"/>
    </row>
    <row r="152" spans="2:90" hidden="1" x14ac:dyDescent="0.2">
      <c r="C152" s="478"/>
      <c r="D152" s="478"/>
      <c r="E152" s="478"/>
      <c r="F152" s="478"/>
      <c r="G152" s="478"/>
      <c r="H152" s="478"/>
      <c r="I152" s="478"/>
      <c r="J152" s="478"/>
      <c r="K152" s="478"/>
      <c r="L152" s="478"/>
      <c r="M152" s="478"/>
      <c r="N152" s="478"/>
      <c r="O152" s="478"/>
      <c r="P152" s="478"/>
      <c r="Q152" s="478"/>
      <c r="R152" s="478"/>
      <c r="S152" s="478"/>
      <c r="T152" s="479"/>
      <c r="U152" s="479"/>
      <c r="V152" s="479"/>
      <c r="W152" s="480"/>
      <c r="X152" s="479"/>
      <c r="Y152" s="479"/>
      <c r="Z152" s="479"/>
      <c r="AA152" s="479"/>
      <c r="AB152" s="479"/>
      <c r="AC152" s="479"/>
      <c r="AD152" s="481"/>
      <c r="AE152" s="481"/>
      <c r="AF152" s="481"/>
      <c r="AG152" s="482"/>
      <c r="AH152" s="482"/>
      <c r="AI152" s="482"/>
      <c r="AJ152" s="503"/>
      <c r="AK152" s="478"/>
      <c r="AL152" s="478"/>
      <c r="AM152" s="478"/>
      <c r="AN152" s="478"/>
      <c r="AO152" s="478"/>
      <c r="AP152" s="478"/>
      <c r="AQ152" s="478"/>
      <c r="AR152" s="478"/>
      <c r="AS152" s="478"/>
      <c r="AT152" s="478"/>
      <c r="AU152" s="478"/>
      <c r="AV152" s="478"/>
      <c r="AW152" s="478"/>
      <c r="BW152" s="6"/>
      <c r="BX152" s="6"/>
      <c r="BY152" s="6"/>
      <c r="BZ152" s="6"/>
      <c r="CA152" s="6"/>
      <c r="CC152" s="1"/>
      <c r="CD152" s="1"/>
      <c r="CE152" s="1"/>
      <c r="CF152" s="1"/>
      <c r="CG152" s="1"/>
      <c r="CH152"/>
      <c r="CI152"/>
      <c r="CJ152"/>
      <c r="CK152"/>
      <c r="CL152"/>
    </row>
    <row r="153" spans="2:90" hidden="1" x14ac:dyDescent="0.2">
      <c r="C153" s="478"/>
      <c r="D153" s="478"/>
      <c r="E153" s="478"/>
      <c r="F153" s="478"/>
      <c r="G153" s="478"/>
      <c r="H153" s="478"/>
      <c r="I153" s="478"/>
      <c r="J153" s="478"/>
      <c r="K153" s="478"/>
      <c r="L153" s="478"/>
      <c r="M153" s="478"/>
      <c r="N153" s="478"/>
      <c r="O153" s="478"/>
      <c r="P153" s="478"/>
      <c r="Q153" s="478"/>
      <c r="R153" s="478"/>
      <c r="S153" s="478"/>
      <c r="T153" s="479"/>
      <c r="U153" s="479"/>
      <c r="V153" s="479"/>
      <c r="W153" s="480"/>
      <c r="X153" s="479"/>
      <c r="Y153" s="479"/>
      <c r="Z153" s="479"/>
      <c r="AA153" s="479"/>
      <c r="AB153" s="479"/>
      <c r="AC153" s="479"/>
      <c r="AD153" s="481"/>
      <c r="AE153" s="481"/>
      <c r="AF153" s="481"/>
      <c r="AG153" s="482"/>
      <c r="AH153" s="482"/>
      <c r="AI153" s="482"/>
      <c r="AJ153" s="503"/>
      <c r="AK153" s="478"/>
      <c r="AL153" s="478"/>
      <c r="AM153" s="478"/>
      <c r="AN153" s="478"/>
      <c r="AO153" s="478"/>
      <c r="AP153" s="478"/>
      <c r="AQ153" s="478"/>
      <c r="AR153" s="478"/>
      <c r="AS153" s="478"/>
      <c r="AT153" s="478"/>
      <c r="AU153" s="478"/>
      <c r="AV153" s="478"/>
      <c r="AW153" s="478"/>
      <c r="BW153" s="6"/>
      <c r="BX153" s="6"/>
      <c r="BY153" s="6"/>
      <c r="BZ153" s="6"/>
      <c r="CA153" s="6"/>
      <c r="CC153" s="1"/>
      <c r="CD153" s="1"/>
      <c r="CE153" s="1"/>
      <c r="CF153" s="1"/>
      <c r="CG153" s="1"/>
      <c r="CH153"/>
      <c r="CI153"/>
      <c r="CJ153"/>
      <c r="CK153"/>
      <c r="CL153"/>
    </row>
    <row r="154" spans="2:90" hidden="1" x14ac:dyDescent="0.2">
      <c r="C154" s="478"/>
      <c r="D154" s="478"/>
      <c r="E154" s="478"/>
      <c r="F154" s="478"/>
      <c r="G154" s="478"/>
      <c r="H154" s="478"/>
      <c r="I154" s="478"/>
      <c r="J154" s="478"/>
      <c r="K154" s="478"/>
      <c r="L154" s="478"/>
      <c r="M154" s="478"/>
      <c r="N154" s="478"/>
      <c r="O154" s="478"/>
      <c r="P154" s="478"/>
      <c r="Q154" s="478"/>
      <c r="R154" s="478"/>
      <c r="S154" s="478"/>
      <c r="T154" s="479"/>
      <c r="U154" s="479"/>
      <c r="V154" s="479"/>
      <c r="W154" s="480"/>
      <c r="X154" s="479"/>
      <c r="Y154" s="479"/>
      <c r="Z154" s="479"/>
      <c r="AA154" s="479"/>
      <c r="AB154" s="479"/>
      <c r="AC154" s="479"/>
      <c r="AD154" s="481"/>
      <c r="AE154" s="481"/>
      <c r="AF154" s="481"/>
      <c r="AG154" s="482"/>
      <c r="AH154" s="482"/>
      <c r="AI154" s="482"/>
      <c r="AJ154" s="503"/>
      <c r="AK154" s="478"/>
      <c r="AL154" s="478"/>
      <c r="AM154" s="478"/>
      <c r="AN154" s="478"/>
      <c r="AO154" s="478"/>
      <c r="AP154" s="478"/>
      <c r="AQ154" s="478"/>
      <c r="AR154" s="478"/>
      <c r="AS154" s="478"/>
      <c r="AT154" s="478"/>
      <c r="AU154" s="478"/>
      <c r="AV154" s="478"/>
      <c r="AW154" s="478"/>
      <c r="BW154" s="6"/>
      <c r="BX154" s="6"/>
      <c r="BY154" s="6"/>
      <c r="BZ154" s="6"/>
      <c r="CA154" s="6"/>
      <c r="CC154" s="1"/>
      <c r="CD154" s="1"/>
      <c r="CE154" s="1"/>
      <c r="CF154" s="1"/>
      <c r="CG154" s="1"/>
      <c r="CH154"/>
      <c r="CI154"/>
      <c r="CJ154"/>
      <c r="CK154"/>
      <c r="CL154"/>
    </row>
    <row r="155" spans="2:90" hidden="1" x14ac:dyDescent="0.2">
      <c r="C155" s="478"/>
      <c r="D155" s="478"/>
      <c r="E155" s="478"/>
      <c r="F155" s="478"/>
      <c r="G155" s="478"/>
      <c r="H155" s="478"/>
      <c r="I155" s="478"/>
      <c r="J155" s="478"/>
      <c r="K155" s="478"/>
      <c r="L155" s="478"/>
      <c r="M155" s="478"/>
      <c r="N155" s="478"/>
      <c r="O155" s="478"/>
      <c r="P155" s="478"/>
      <c r="Q155" s="478"/>
      <c r="R155" s="478"/>
      <c r="S155" s="478"/>
      <c r="T155" s="479"/>
      <c r="U155" s="479"/>
      <c r="V155" s="479"/>
      <c r="W155" s="480"/>
      <c r="X155" s="479"/>
      <c r="Y155" s="479"/>
      <c r="Z155" s="479"/>
      <c r="AA155" s="479"/>
      <c r="AB155" s="479"/>
      <c r="AC155" s="479"/>
      <c r="AD155" s="481"/>
      <c r="AE155" s="481"/>
      <c r="AF155" s="481"/>
      <c r="AG155" s="482"/>
      <c r="AH155" s="482"/>
      <c r="AI155" s="482"/>
      <c r="AJ155" s="503"/>
      <c r="AK155" s="478"/>
      <c r="AL155" s="478"/>
      <c r="AM155" s="478"/>
      <c r="AN155" s="478"/>
      <c r="AO155" s="478"/>
      <c r="AP155" s="478"/>
      <c r="AQ155" s="478"/>
      <c r="AR155" s="478"/>
      <c r="AS155" s="478"/>
      <c r="AT155" s="478"/>
      <c r="AU155" s="478"/>
      <c r="AV155" s="478"/>
      <c r="AW155" s="478"/>
      <c r="BW155" s="6"/>
      <c r="BX155" s="6"/>
      <c r="BY155" s="6"/>
      <c r="BZ155" s="6"/>
      <c r="CA155" s="6"/>
      <c r="CC155" s="1"/>
      <c r="CD155" s="1"/>
      <c r="CE155" s="1"/>
      <c r="CF155" s="1"/>
      <c r="CG155" s="1"/>
      <c r="CH155"/>
      <c r="CI155"/>
      <c r="CJ155"/>
      <c r="CK155"/>
      <c r="CL155"/>
    </row>
    <row r="156" spans="2:90" hidden="1" x14ac:dyDescent="0.2">
      <c r="C156" s="478"/>
      <c r="D156" s="478"/>
      <c r="E156" s="478"/>
      <c r="F156" s="478"/>
      <c r="G156" s="478"/>
      <c r="H156" s="478"/>
      <c r="I156" s="478"/>
      <c r="J156" s="478"/>
      <c r="K156" s="478"/>
      <c r="L156" s="478"/>
      <c r="M156" s="478"/>
      <c r="N156" s="478"/>
      <c r="O156" s="478"/>
      <c r="P156" s="478"/>
      <c r="Q156" s="478"/>
      <c r="R156" s="478"/>
      <c r="S156" s="478"/>
      <c r="T156" s="479"/>
      <c r="U156" s="479"/>
      <c r="V156" s="479"/>
      <c r="W156" s="480"/>
      <c r="X156" s="479"/>
      <c r="Y156" s="479"/>
      <c r="Z156" s="479"/>
      <c r="AA156" s="479"/>
      <c r="AB156" s="479"/>
      <c r="AC156" s="479"/>
      <c r="AD156" s="481"/>
      <c r="AE156" s="481"/>
      <c r="AF156" s="481"/>
      <c r="AG156" s="482"/>
      <c r="AH156" s="482"/>
      <c r="AI156" s="482"/>
      <c r="AJ156" s="503"/>
      <c r="AK156" s="478"/>
      <c r="AL156" s="478"/>
      <c r="AM156" s="478"/>
      <c r="AN156" s="478"/>
      <c r="AO156" s="478"/>
      <c r="AP156" s="478"/>
      <c r="AQ156" s="478"/>
      <c r="AR156" s="478"/>
      <c r="AS156" s="478"/>
      <c r="AT156" s="478"/>
      <c r="AU156" s="478"/>
      <c r="AV156" s="478"/>
      <c r="AW156" s="478"/>
      <c r="BW156" s="6"/>
      <c r="BX156" s="6"/>
      <c r="BY156" s="6"/>
      <c r="BZ156" s="6"/>
      <c r="CA156" s="6"/>
      <c r="CC156" s="1"/>
      <c r="CD156" s="1"/>
      <c r="CE156" s="1"/>
      <c r="CF156" s="1"/>
      <c r="CG156" s="1"/>
      <c r="CH156"/>
      <c r="CI156"/>
      <c r="CJ156"/>
      <c r="CK156"/>
      <c r="CL156"/>
    </row>
    <row r="157" spans="2:90" hidden="1" x14ac:dyDescent="0.2">
      <c r="C157" s="478"/>
      <c r="D157" s="478"/>
      <c r="E157" s="478"/>
      <c r="F157" s="478"/>
      <c r="G157" s="478"/>
      <c r="H157" s="478"/>
      <c r="I157" s="478"/>
      <c r="J157" s="478"/>
      <c r="K157" s="478"/>
      <c r="L157" s="478"/>
      <c r="M157" s="478"/>
      <c r="N157" s="478"/>
      <c r="O157" s="478"/>
      <c r="P157" s="478"/>
      <c r="Q157" s="478"/>
      <c r="R157" s="478"/>
      <c r="S157" s="478"/>
      <c r="T157" s="479"/>
      <c r="U157" s="479"/>
      <c r="V157" s="479"/>
      <c r="W157" s="480"/>
      <c r="X157" s="479"/>
      <c r="Y157" s="479"/>
      <c r="Z157" s="479"/>
      <c r="AA157" s="479"/>
      <c r="AB157" s="479"/>
      <c r="AC157" s="479"/>
      <c r="AD157" s="481"/>
      <c r="AE157" s="481"/>
      <c r="AF157" s="481"/>
      <c r="AG157" s="482"/>
      <c r="AH157" s="482"/>
      <c r="AI157" s="482"/>
      <c r="AJ157" s="503"/>
      <c r="AK157" s="478"/>
      <c r="AL157" s="478"/>
      <c r="AM157" s="478"/>
      <c r="AN157" s="478"/>
      <c r="AO157" s="478"/>
      <c r="AP157" s="478"/>
      <c r="AQ157" s="478"/>
      <c r="AR157" s="478"/>
      <c r="AS157" s="478"/>
      <c r="AT157" s="478"/>
      <c r="AU157" s="478"/>
      <c r="AV157" s="478"/>
      <c r="AW157" s="478"/>
      <c r="BW157" s="6"/>
      <c r="BX157" s="6"/>
      <c r="BY157" s="6"/>
      <c r="BZ157" s="6"/>
      <c r="CA157" s="6"/>
      <c r="CC157" s="1"/>
      <c r="CD157" s="1"/>
      <c r="CE157" s="1"/>
      <c r="CF157" s="1"/>
      <c r="CG157" s="1"/>
      <c r="CH157"/>
      <c r="CI157"/>
      <c r="CJ157"/>
      <c r="CK157"/>
      <c r="CL157"/>
    </row>
    <row r="158" spans="2:90" hidden="1" x14ac:dyDescent="0.2">
      <c r="C158" s="478"/>
      <c r="D158" s="478"/>
      <c r="E158" s="478"/>
      <c r="F158" s="478"/>
      <c r="G158" s="478"/>
      <c r="H158" s="478"/>
      <c r="I158" s="478"/>
      <c r="J158" s="478"/>
      <c r="K158" s="478"/>
      <c r="L158" s="478"/>
      <c r="M158" s="478"/>
      <c r="N158" s="478"/>
      <c r="O158" s="478"/>
      <c r="P158" s="478"/>
      <c r="Q158" s="478"/>
      <c r="R158" s="478"/>
      <c r="S158" s="478"/>
      <c r="T158" s="479"/>
      <c r="U158" s="479"/>
      <c r="V158" s="479"/>
      <c r="W158" s="480"/>
      <c r="X158" s="479"/>
      <c r="Y158" s="479"/>
      <c r="Z158" s="479"/>
      <c r="AA158" s="479"/>
      <c r="AB158" s="479"/>
      <c r="AC158" s="479"/>
      <c r="AD158" s="481"/>
      <c r="AE158" s="481"/>
      <c r="AF158" s="481"/>
      <c r="AG158" s="482"/>
      <c r="AH158" s="482"/>
      <c r="AI158" s="482"/>
      <c r="AJ158" s="503"/>
      <c r="AK158" s="478"/>
      <c r="AL158" s="478"/>
      <c r="AM158" s="478"/>
      <c r="AN158" s="478"/>
      <c r="AO158" s="478"/>
      <c r="AP158" s="478"/>
      <c r="AQ158" s="478"/>
      <c r="AR158" s="478"/>
      <c r="AS158" s="478"/>
      <c r="AT158" s="478"/>
      <c r="AU158" s="478"/>
      <c r="AV158" s="478"/>
      <c r="AW158" s="478"/>
      <c r="BW158" s="6"/>
      <c r="BX158" s="6"/>
      <c r="BY158" s="6"/>
      <c r="BZ158" s="6"/>
      <c r="CA158" s="6"/>
      <c r="CC158" s="1"/>
      <c r="CD158" s="1"/>
      <c r="CE158" s="1"/>
      <c r="CF158" s="1"/>
      <c r="CG158" s="1"/>
      <c r="CH158"/>
      <c r="CI158"/>
      <c r="CJ158"/>
      <c r="CK158"/>
      <c r="CL158"/>
    </row>
    <row r="159" spans="2:90" hidden="1" x14ac:dyDescent="0.2">
      <c r="C159" s="478"/>
      <c r="D159" s="478"/>
      <c r="E159" s="478"/>
      <c r="F159" s="478"/>
      <c r="G159" s="478"/>
      <c r="H159" s="478"/>
      <c r="I159" s="478"/>
      <c r="J159" s="478"/>
      <c r="K159" s="478"/>
      <c r="L159" s="478"/>
      <c r="M159" s="478"/>
      <c r="N159" s="478"/>
      <c r="O159" s="478"/>
      <c r="P159" s="478"/>
      <c r="Q159" s="478"/>
      <c r="R159" s="478"/>
      <c r="S159" s="478"/>
      <c r="T159" s="479"/>
      <c r="U159" s="479"/>
      <c r="V159" s="479"/>
      <c r="W159" s="480"/>
      <c r="X159" s="479"/>
      <c r="Y159" s="479"/>
      <c r="Z159" s="479"/>
      <c r="AA159" s="479"/>
      <c r="AB159" s="479"/>
      <c r="AC159" s="479"/>
      <c r="AD159" s="481"/>
      <c r="AE159" s="481"/>
      <c r="AF159" s="481"/>
      <c r="AG159" s="482"/>
      <c r="AH159" s="482"/>
      <c r="AI159" s="482"/>
      <c r="AJ159" s="503"/>
      <c r="AK159" s="478"/>
      <c r="AL159" s="478"/>
      <c r="AM159" s="478"/>
      <c r="AN159" s="478"/>
      <c r="AO159" s="478"/>
      <c r="AP159" s="478"/>
      <c r="AQ159" s="478"/>
      <c r="AR159" s="478"/>
      <c r="AS159" s="478"/>
      <c r="AT159" s="478"/>
      <c r="AU159" s="478"/>
      <c r="AV159" s="478"/>
      <c r="AW159" s="478"/>
      <c r="BW159" s="6"/>
      <c r="BX159" s="6"/>
      <c r="BY159" s="6"/>
      <c r="BZ159" s="6"/>
      <c r="CA159" s="6"/>
      <c r="CC159" s="1"/>
      <c r="CD159" s="1"/>
      <c r="CE159" s="1"/>
      <c r="CF159" s="1"/>
      <c r="CG159" s="1"/>
      <c r="CH159"/>
      <c r="CI159"/>
      <c r="CJ159"/>
      <c r="CK159"/>
      <c r="CL159"/>
    </row>
    <row r="160" spans="2:90" hidden="1" x14ac:dyDescent="0.2">
      <c r="C160" s="478"/>
      <c r="D160" s="478"/>
      <c r="E160" s="478"/>
      <c r="F160" s="478"/>
      <c r="G160" s="478"/>
      <c r="H160" s="478"/>
      <c r="I160" s="478"/>
      <c r="J160" s="478"/>
      <c r="K160" s="478"/>
      <c r="L160" s="478"/>
      <c r="M160" s="478"/>
      <c r="N160" s="478"/>
      <c r="O160" s="478"/>
      <c r="P160" s="478"/>
      <c r="Q160" s="478"/>
      <c r="R160" s="478"/>
      <c r="S160" s="478"/>
      <c r="T160" s="479"/>
      <c r="U160" s="479"/>
      <c r="V160" s="479"/>
      <c r="W160" s="480"/>
      <c r="X160" s="479"/>
      <c r="Y160" s="479"/>
      <c r="Z160" s="479"/>
      <c r="AA160" s="479"/>
      <c r="AB160" s="479"/>
      <c r="AC160" s="479"/>
      <c r="AD160" s="481"/>
      <c r="AE160" s="481"/>
      <c r="AF160" s="481"/>
      <c r="AG160" s="482"/>
      <c r="AH160" s="482"/>
      <c r="AI160" s="482"/>
      <c r="AJ160" s="503"/>
      <c r="AK160" s="478"/>
      <c r="AL160" s="478"/>
      <c r="AM160" s="478"/>
      <c r="AN160" s="478"/>
      <c r="AO160" s="478"/>
      <c r="AP160" s="478"/>
      <c r="AQ160" s="478"/>
      <c r="AR160" s="478"/>
      <c r="AS160" s="478"/>
      <c r="AT160" s="478"/>
      <c r="AU160" s="478"/>
      <c r="AV160" s="478"/>
      <c r="AW160" s="478"/>
      <c r="BW160" s="6"/>
      <c r="BX160" s="6"/>
      <c r="BY160" s="6"/>
      <c r="BZ160" s="6"/>
      <c r="CA160" s="6"/>
      <c r="CC160" s="1"/>
      <c r="CD160" s="1"/>
      <c r="CE160" s="1"/>
      <c r="CF160" s="1"/>
      <c r="CG160" s="1"/>
      <c r="CH160"/>
      <c r="CI160"/>
      <c r="CJ160"/>
      <c r="CK160"/>
      <c r="CL160"/>
    </row>
    <row r="161" spans="2:91" hidden="1" x14ac:dyDescent="0.2">
      <c r="C161" s="478"/>
      <c r="D161" s="478"/>
      <c r="E161" s="478"/>
      <c r="F161" s="478"/>
      <c r="G161" s="478"/>
      <c r="H161" s="478"/>
      <c r="I161" s="478"/>
      <c r="J161" s="478"/>
      <c r="K161" s="478"/>
      <c r="L161" s="478"/>
      <c r="M161" s="478"/>
      <c r="N161" s="478"/>
      <c r="O161" s="478"/>
      <c r="P161" s="478"/>
      <c r="Q161" s="478"/>
      <c r="R161" s="478"/>
      <c r="S161" s="478"/>
      <c r="T161" s="479"/>
      <c r="U161" s="479"/>
      <c r="V161" s="479"/>
      <c r="W161" s="480"/>
      <c r="X161" s="479"/>
      <c r="Y161" s="479"/>
      <c r="Z161" s="479"/>
      <c r="AA161" s="479"/>
      <c r="AB161" s="479"/>
      <c r="AC161" s="479"/>
      <c r="AD161" s="481"/>
      <c r="AE161" s="481"/>
      <c r="AF161" s="481"/>
      <c r="AG161" s="482"/>
      <c r="AH161" s="482"/>
      <c r="AI161" s="482"/>
      <c r="AJ161" s="503"/>
      <c r="AK161" s="478"/>
      <c r="AL161" s="478"/>
      <c r="AM161" s="478"/>
      <c r="AN161" s="478"/>
      <c r="AO161" s="478"/>
      <c r="AP161" s="478"/>
      <c r="AQ161" s="478"/>
      <c r="AR161" s="478"/>
      <c r="AS161" s="478"/>
      <c r="AT161" s="478"/>
      <c r="AU161" s="478"/>
      <c r="AV161" s="478"/>
      <c r="AW161" s="478"/>
      <c r="BW161" s="6"/>
      <c r="BX161" s="6"/>
      <c r="BY161" s="6"/>
      <c r="BZ161" s="6"/>
      <c r="CA161" s="6"/>
      <c r="CC161" s="1"/>
      <c r="CD161" s="1"/>
      <c r="CE161" s="1"/>
      <c r="CF161" s="1"/>
      <c r="CG161" s="1"/>
      <c r="CH161"/>
      <c r="CI161"/>
      <c r="CJ161"/>
      <c r="CK161"/>
      <c r="CL161"/>
    </row>
    <row r="162" spans="2:91" hidden="1" x14ac:dyDescent="0.2">
      <c r="C162" s="478"/>
      <c r="D162" s="478"/>
      <c r="E162" s="478"/>
      <c r="F162" s="478"/>
      <c r="G162" s="478"/>
      <c r="H162" s="478"/>
      <c r="I162" s="478"/>
      <c r="J162" s="478"/>
      <c r="K162" s="478"/>
      <c r="L162" s="478"/>
      <c r="M162" s="478"/>
      <c r="N162" s="478"/>
      <c r="O162" s="478"/>
      <c r="P162" s="478"/>
      <c r="Q162" s="478"/>
      <c r="R162" s="478"/>
      <c r="S162" s="478"/>
      <c r="T162" s="479"/>
      <c r="U162" s="479"/>
      <c r="V162" s="479"/>
      <c r="W162" s="480"/>
      <c r="X162" s="479"/>
      <c r="Y162" s="479"/>
      <c r="Z162" s="479"/>
      <c r="AA162" s="479"/>
      <c r="AB162" s="479"/>
      <c r="AC162" s="479"/>
      <c r="AD162" s="481"/>
      <c r="AE162" s="481"/>
      <c r="AF162" s="481"/>
      <c r="AG162" s="482"/>
      <c r="AH162" s="482"/>
      <c r="AI162" s="482"/>
      <c r="AJ162" s="503"/>
      <c r="AK162" s="478"/>
      <c r="AL162" s="478"/>
      <c r="AM162" s="478"/>
      <c r="AN162" s="478"/>
      <c r="AO162" s="478"/>
      <c r="AP162" s="478"/>
      <c r="AQ162" s="478"/>
      <c r="AR162" s="478"/>
      <c r="AS162" s="478"/>
      <c r="AT162" s="478"/>
      <c r="AU162" s="478"/>
      <c r="AV162" s="478"/>
      <c r="AW162" s="478"/>
      <c r="BW162" s="6"/>
      <c r="BX162" s="6"/>
      <c r="BY162" s="6"/>
      <c r="BZ162" s="6"/>
      <c r="CA162" s="6"/>
      <c r="CC162" s="1"/>
      <c r="CD162" s="1"/>
      <c r="CE162" s="1"/>
      <c r="CF162" s="1"/>
      <c r="CG162" s="1"/>
      <c r="CH162"/>
      <c r="CI162"/>
      <c r="CJ162"/>
      <c r="CK162"/>
      <c r="CL162"/>
    </row>
    <row r="163" spans="2:91" hidden="1" x14ac:dyDescent="0.2">
      <c r="C163" s="478"/>
      <c r="D163" s="478"/>
      <c r="E163" s="478"/>
      <c r="F163" s="478"/>
      <c r="G163" s="478"/>
      <c r="H163" s="478"/>
      <c r="I163" s="478"/>
      <c r="J163" s="478"/>
      <c r="K163" s="478"/>
      <c r="L163" s="478"/>
      <c r="M163" s="478"/>
      <c r="N163" s="478"/>
      <c r="O163" s="478"/>
      <c r="P163" s="478"/>
      <c r="Q163" s="478"/>
      <c r="R163" s="478"/>
      <c r="S163" s="478"/>
      <c r="T163" s="479"/>
      <c r="U163" s="479"/>
      <c r="V163" s="479"/>
      <c r="W163" s="480"/>
      <c r="X163" s="479"/>
      <c r="Y163" s="479"/>
      <c r="Z163" s="479"/>
      <c r="AA163" s="479"/>
      <c r="AB163" s="479"/>
      <c r="AC163" s="479"/>
      <c r="AD163" s="481"/>
      <c r="AE163" s="481"/>
      <c r="AF163" s="481"/>
      <c r="AG163" s="482"/>
      <c r="AH163" s="482"/>
      <c r="AI163" s="482"/>
      <c r="AJ163" s="503"/>
      <c r="AK163" s="478"/>
      <c r="AL163" s="478"/>
      <c r="AM163" s="478"/>
      <c r="AN163" s="478"/>
      <c r="AO163" s="478"/>
      <c r="AP163" s="478"/>
      <c r="AQ163" s="478"/>
      <c r="AR163" s="478"/>
      <c r="AS163" s="478"/>
      <c r="AT163" s="478"/>
      <c r="AU163" s="478"/>
      <c r="AV163" s="478"/>
      <c r="AW163" s="478"/>
      <c r="BW163" s="6"/>
      <c r="BX163" s="6"/>
      <c r="BY163" s="6"/>
      <c r="BZ163" s="6"/>
      <c r="CA163" s="6"/>
      <c r="CC163" s="1"/>
      <c r="CD163" s="1"/>
      <c r="CE163" s="1"/>
      <c r="CF163" s="1"/>
      <c r="CG163" s="1"/>
      <c r="CH163"/>
      <c r="CI163"/>
      <c r="CJ163"/>
      <c r="CK163"/>
      <c r="CL163"/>
    </row>
    <row r="164" spans="2:91" ht="396.75" hidden="1" customHeight="1" x14ac:dyDescent="0.2">
      <c r="C164" s="478"/>
      <c r="D164" s="478"/>
      <c r="E164" s="478"/>
      <c r="F164" s="478"/>
      <c r="G164" s="478"/>
      <c r="H164" s="478"/>
      <c r="I164" s="478"/>
      <c r="J164" s="478"/>
      <c r="K164" s="478"/>
      <c r="L164" s="478"/>
      <c r="M164" s="478"/>
      <c r="N164" s="478"/>
      <c r="O164" s="478"/>
      <c r="P164" s="478"/>
      <c r="Q164" s="478"/>
      <c r="R164" s="478"/>
      <c r="S164" s="478"/>
      <c r="T164" s="479"/>
      <c r="U164" s="479"/>
      <c r="V164" s="479"/>
      <c r="W164" s="480"/>
      <c r="X164" s="479"/>
      <c r="Y164" s="479"/>
      <c r="Z164" s="479"/>
      <c r="AA164" s="479"/>
      <c r="AB164" s="479"/>
      <c r="AC164" s="479"/>
      <c r="AD164" s="481"/>
      <c r="AE164" s="481"/>
      <c r="AF164" s="481"/>
      <c r="AG164" s="482"/>
      <c r="AH164" s="482"/>
      <c r="AI164" s="482"/>
      <c r="AJ164" s="503"/>
      <c r="AK164" s="478"/>
      <c r="AL164" s="478"/>
      <c r="AM164" s="478"/>
      <c r="AN164" s="478"/>
      <c r="AO164" s="478"/>
      <c r="AP164" s="478"/>
      <c r="AQ164" s="478"/>
      <c r="AR164" s="478"/>
      <c r="AS164" s="478"/>
      <c r="AT164" s="478"/>
      <c r="AU164" s="478"/>
      <c r="AV164" s="478"/>
      <c r="AW164" s="478"/>
      <c r="BW164" s="6"/>
      <c r="BX164" s="6"/>
      <c r="BY164" s="6"/>
      <c r="BZ164" s="6"/>
      <c r="CA164" s="6"/>
      <c r="CC164" s="1"/>
      <c r="CD164" s="1"/>
      <c r="CE164" s="1"/>
      <c r="CF164" s="1"/>
      <c r="CG164" s="1"/>
      <c r="CH164"/>
      <c r="CI164"/>
      <c r="CJ164"/>
      <c r="CK164"/>
      <c r="CL164"/>
    </row>
    <row r="165" spans="2:91" ht="110.25" customHeight="1" x14ac:dyDescent="0.2">
      <c r="C165" s="478"/>
      <c r="D165" s="478"/>
      <c r="E165" s="478"/>
      <c r="F165" s="478"/>
      <c r="G165" s="478"/>
      <c r="H165" s="478"/>
      <c r="I165" s="478"/>
      <c r="J165" s="478"/>
      <c r="K165" s="478"/>
      <c r="L165" s="478"/>
      <c r="M165" s="478"/>
      <c r="N165" s="478"/>
      <c r="O165" s="478"/>
      <c r="P165" s="478"/>
      <c r="Q165" s="478"/>
      <c r="R165" s="478"/>
      <c r="S165" s="478"/>
      <c r="T165" s="479"/>
      <c r="U165" s="479"/>
      <c r="V165" s="479"/>
      <c r="W165" s="480"/>
      <c r="X165" s="479"/>
      <c r="Y165" s="479"/>
      <c r="Z165" s="479"/>
      <c r="AA165" s="479"/>
      <c r="AB165" s="479"/>
      <c r="AC165" s="479"/>
      <c r="AD165" s="481"/>
      <c r="AE165" s="481"/>
      <c r="AF165" s="481"/>
      <c r="AG165" s="482"/>
      <c r="AH165" s="482"/>
      <c r="AI165" s="482"/>
      <c r="AJ165" s="484"/>
      <c r="AK165" s="478"/>
      <c r="AL165" s="478"/>
      <c r="AM165" s="478"/>
      <c r="AN165" s="478"/>
      <c r="AO165" s="478"/>
      <c r="AP165" s="478"/>
      <c r="AQ165" s="478"/>
      <c r="AR165" s="478"/>
      <c r="AS165" s="478"/>
      <c r="AT165" s="478"/>
      <c r="AU165" s="478"/>
      <c r="AV165" s="478"/>
      <c r="AW165" s="478"/>
      <c r="BW165" s="6"/>
      <c r="BX165" s="6"/>
      <c r="BY165" s="6"/>
      <c r="BZ165" s="6"/>
      <c r="CA165" s="6"/>
      <c r="CC165" s="1"/>
      <c r="CD165" s="1"/>
      <c r="CE165" s="1"/>
      <c r="CF165" s="1"/>
      <c r="CG165" s="1"/>
      <c r="CH165"/>
      <c r="CI165"/>
      <c r="CJ165"/>
      <c r="CK165"/>
      <c r="CL165"/>
    </row>
    <row r="166" spans="2:91" x14ac:dyDescent="0.2">
      <c r="C166" s="478"/>
      <c r="D166" s="478"/>
      <c r="E166" s="478"/>
      <c r="F166" s="478"/>
      <c r="G166" s="478"/>
      <c r="H166" s="478"/>
      <c r="I166" s="478"/>
      <c r="J166" s="478"/>
      <c r="K166" s="478"/>
      <c r="L166" s="478"/>
      <c r="M166" s="478"/>
      <c r="N166" s="478"/>
      <c r="O166" s="478"/>
      <c r="P166" s="478"/>
      <c r="Q166" s="478"/>
      <c r="R166" s="478"/>
      <c r="S166" s="478"/>
      <c r="T166" s="479"/>
      <c r="U166" s="479"/>
      <c r="V166" s="479"/>
      <c r="W166" s="480"/>
      <c r="X166" s="479"/>
      <c r="Y166" s="479"/>
      <c r="Z166" s="479"/>
      <c r="AA166" s="479"/>
      <c r="AB166" s="479"/>
      <c r="AC166" s="479"/>
      <c r="AD166" s="481"/>
      <c r="AE166" s="481"/>
      <c r="AF166" s="481"/>
      <c r="AG166" s="367"/>
      <c r="AH166" s="367"/>
      <c r="AI166" s="367"/>
      <c r="AJ166" s="484"/>
      <c r="AK166" s="478"/>
      <c r="AL166" s="478"/>
      <c r="AM166" s="478"/>
      <c r="AN166" s="478"/>
      <c r="AO166" s="478"/>
      <c r="AP166" s="478"/>
      <c r="AQ166" s="478"/>
      <c r="AR166" s="478"/>
      <c r="AS166" s="478"/>
      <c r="AT166" s="478"/>
      <c r="AU166" s="478"/>
      <c r="AV166" s="478"/>
      <c r="AW166" s="478"/>
      <c r="BW166" s="6"/>
      <c r="BX166" s="6"/>
      <c r="BY166" s="6"/>
      <c r="BZ166" s="6"/>
      <c r="CA166" s="6"/>
      <c r="CC166" s="1"/>
      <c r="CD166" s="1"/>
      <c r="CE166" s="1"/>
      <c r="CF166" s="1"/>
      <c r="CG166" s="1"/>
      <c r="CH166"/>
      <c r="CI166"/>
      <c r="CJ166"/>
      <c r="CK166"/>
      <c r="CL166"/>
    </row>
    <row r="167" spans="2:91" ht="21" x14ac:dyDescent="0.25">
      <c r="C167" s="478"/>
      <c r="D167" s="478"/>
      <c r="E167" s="478"/>
      <c r="F167" s="478"/>
      <c r="G167" s="478"/>
      <c r="H167" s="478"/>
      <c r="I167" s="478"/>
      <c r="J167" s="478"/>
      <c r="K167" s="478"/>
      <c r="L167" s="478"/>
      <c r="M167" s="478"/>
      <c r="N167" s="478"/>
      <c r="O167" s="478"/>
      <c r="P167" s="478"/>
      <c r="Q167" s="478"/>
      <c r="R167" s="478"/>
      <c r="S167" s="478"/>
      <c r="T167" s="362"/>
      <c r="U167" s="362"/>
      <c r="V167" s="362"/>
      <c r="W167" s="362"/>
      <c r="X167" s="7"/>
      <c r="Y167" s="7"/>
      <c r="Z167" s="7"/>
      <c r="AA167" s="7"/>
      <c r="AB167" s="7"/>
      <c r="AC167" s="7"/>
      <c r="AD167" s="7"/>
      <c r="AE167" s="7"/>
      <c r="AF167" s="365"/>
      <c r="AG167" s="367"/>
      <c r="AH167" s="367"/>
      <c r="AI167" s="367"/>
      <c r="AJ167" s="484"/>
      <c r="AK167" s="478"/>
      <c r="AL167" s="478"/>
      <c r="AM167" s="478"/>
      <c r="AN167" s="478"/>
      <c r="AO167" s="478"/>
      <c r="AP167" s="478"/>
      <c r="AQ167" s="478"/>
      <c r="AR167" s="478"/>
      <c r="AS167" s="478"/>
      <c r="AT167" s="478"/>
      <c r="AU167" s="478"/>
      <c r="AV167" s="478"/>
      <c r="AW167" s="478"/>
      <c r="BW167" s="6"/>
      <c r="BX167" s="6"/>
      <c r="BY167" s="6"/>
      <c r="BZ167" s="6"/>
      <c r="CA167" s="6"/>
      <c r="CC167" s="1"/>
      <c r="CD167" s="1"/>
      <c r="CE167" s="1"/>
      <c r="CF167" s="1"/>
      <c r="CG167" s="1"/>
      <c r="CH167"/>
      <c r="CI167"/>
      <c r="CJ167"/>
      <c r="CK167"/>
      <c r="CL167"/>
    </row>
    <row r="168" spans="2:91" ht="21" hidden="1" x14ac:dyDescent="0.25">
      <c r="C168" s="478"/>
      <c r="D168" s="478"/>
      <c r="E168" s="478"/>
      <c r="F168" s="478"/>
      <c r="G168" s="478"/>
      <c r="H168" s="478"/>
      <c r="I168" s="478"/>
      <c r="J168" s="478"/>
      <c r="K168" s="478"/>
      <c r="L168" s="478"/>
      <c r="M168" s="478"/>
      <c r="N168" s="478"/>
      <c r="O168" s="478"/>
      <c r="P168" s="478"/>
      <c r="Q168" s="478"/>
      <c r="R168" s="478"/>
      <c r="S168" s="478"/>
      <c r="T168" s="362"/>
      <c r="U168" s="362"/>
      <c r="V168" s="362"/>
      <c r="W168" s="408"/>
      <c r="X168" s="7"/>
      <c r="Y168" s="7"/>
      <c r="Z168" s="7"/>
      <c r="AA168" s="7"/>
      <c r="AB168" s="7"/>
      <c r="AC168" s="7"/>
      <c r="AD168" s="7"/>
      <c r="AE168" s="7"/>
      <c r="AG168" s="504"/>
      <c r="AH168" s="504"/>
      <c r="AI168" s="504"/>
      <c r="AJ168" s="484"/>
      <c r="AK168" s="478"/>
      <c r="AL168" s="478"/>
      <c r="AM168" s="478"/>
      <c r="AN168" s="478"/>
      <c r="AO168" s="478"/>
      <c r="AP168" s="478"/>
      <c r="AQ168" s="478"/>
      <c r="AR168" s="478"/>
      <c r="AS168" s="478"/>
      <c r="AT168" s="478"/>
      <c r="AU168" s="478"/>
      <c r="AV168" s="478"/>
      <c r="AW168" s="478"/>
      <c r="BW168" s="6"/>
      <c r="BX168" s="6"/>
      <c r="BY168" s="6"/>
      <c r="BZ168" s="6"/>
      <c r="CA168" s="6"/>
      <c r="CC168" s="1"/>
      <c r="CD168" s="1"/>
      <c r="CE168" s="1"/>
      <c r="CF168" s="1"/>
      <c r="CG168" s="1"/>
      <c r="CH168"/>
      <c r="CI168"/>
      <c r="CJ168"/>
      <c r="CK168"/>
      <c r="CL168"/>
    </row>
    <row r="169" spans="2:91" ht="21" x14ac:dyDescent="0.25">
      <c r="S169" s="478"/>
      <c r="T169" s="362"/>
      <c r="U169" s="362"/>
      <c r="V169" s="362"/>
      <c r="W169" s="408"/>
      <c r="X169" s="7"/>
      <c r="Y169" s="7"/>
      <c r="Z169" s="7"/>
      <c r="AA169" s="7"/>
      <c r="AB169" s="7"/>
      <c r="AC169" s="7"/>
      <c r="AD169" s="7"/>
      <c r="AE169" s="365"/>
      <c r="AJ169" s="485"/>
      <c r="AK169" s="299"/>
      <c r="BW169" s="6"/>
      <c r="BX169" s="6"/>
      <c r="BY169" s="6"/>
      <c r="BZ169" s="6"/>
      <c r="CA169" s="6"/>
      <c r="CC169" s="1"/>
      <c r="CD169" s="1"/>
      <c r="CE169" s="1"/>
      <c r="CF169" s="1"/>
      <c r="CG169" s="1"/>
      <c r="CH169"/>
      <c r="CI169"/>
      <c r="CJ169"/>
      <c r="CK169"/>
      <c r="CL169"/>
    </row>
    <row r="170" spans="2:91" ht="178.5" customHeight="1" x14ac:dyDescent="0.2">
      <c r="T170" s="226" t="s">
        <v>63</v>
      </c>
      <c r="U170" s="226"/>
      <c r="V170" s="603">
        <v>44382</v>
      </c>
      <c r="W170" s="7"/>
      <c r="X170" s="7"/>
      <c r="Y170" s="7"/>
      <c r="Z170" s="7"/>
      <c r="AF170" s="365"/>
      <c r="AG170" s="504"/>
      <c r="AH170" s="504"/>
      <c r="AI170" s="504"/>
      <c r="AJ170" s="485"/>
      <c r="BW170" s="6"/>
      <c r="BX170" s="6"/>
      <c r="BY170" s="6"/>
      <c r="BZ170" s="6"/>
      <c r="CA170" s="6"/>
      <c r="CC170" s="1"/>
      <c r="CD170" s="1"/>
      <c r="CE170" s="1"/>
      <c r="CF170" s="1"/>
      <c r="CG170" s="1"/>
      <c r="CH170"/>
      <c r="CI170"/>
      <c r="CJ170"/>
      <c r="CK170"/>
      <c r="CL170"/>
    </row>
    <row r="171" spans="2:91" ht="21" x14ac:dyDescent="0.25">
      <c r="C171" s="1" t="s">
        <v>130</v>
      </c>
      <c r="E171" s="362"/>
      <c r="F171" s="362"/>
      <c r="G171" s="362"/>
      <c r="H171" s="7"/>
      <c r="I171" s="7"/>
      <c r="J171" s="408"/>
      <c r="T171" s="362">
        <v>244.12546603777412</v>
      </c>
      <c r="U171" s="362"/>
      <c r="V171" s="505">
        <v>527.17663345254289</v>
      </c>
      <c r="W171" s="7"/>
      <c r="AE171" s="299"/>
      <c r="AF171" s="367"/>
      <c r="AG171" s="299"/>
      <c r="AH171" s="299"/>
      <c r="AI171" s="299"/>
      <c r="AJ171" s="7"/>
      <c r="BV171" s="6"/>
      <c r="BW171" s="6"/>
      <c r="BX171" s="6"/>
      <c r="BY171" s="6"/>
      <c r="BZ171" s="6"/>
      <c r="CA171" s="6"/>
      <c r="CB171" s="1"/>
      <c r="CC171" s="1"/>
      <c r="CD171" s="1"/>
      <c r="CE171" s="1"/>
      <c r="CF171" s="1"/>
      <c r="CG171"/>
      <c r="CH171"/>
      <c r="CI171"/>
      <c r="CJ171"/>
      <c r="CK171"/>
      <c r="CL171"/>
    </row>
    <row r="172" spans="2:91" ht="26.4" x14ac:dyDescent="0.2">
      <c r="B172" s="1" t="s">
        <v>111</v>
      </c>
      <c r="C172" s="1" t="s">
        <v>112</v>
      </c>
      <c r="D172" s="604" t="s">
        <v>62</v>
      </c>
      <c r="E172" s="603">
        <v>44353</v>
      </c>
      <c r="F172" s="603"/>
      <c r="G172" s="226" t="s">
        <v>64</v>
      </c>
      <c r="H172" s="249" t="s">
        <v>66</v>
      </c>
      <c r="I172" s="249" t="s">
        <v>66</v>
      </c>
      <c r="J172" s="7"/>
      <c r="R172" s="1" t="s">
        <v>112</v>
      </c>
      <c r="T172" s="1">
        <v>209.8</v>
      </c>
      <c r="V172" s="1">
        <v>429</v>
      </c>
      <c r="W172" s="7"/>
      <c r="AF172" s="299"/>
      <c r="AG172" s="299"/>
      <c r="AH172" s="299"/>
      <c r="AI172" s="299"/>
      <c r="AJ172" s="485"/>
      <c r="BW172" s="6"/>
      <c r="BX172" s="6"/>
      <c r="BY172" s="6"/>
      <c r="BZ172" s="6"/>
      <c r="CA172" s="6"/>
      <c r="CC172" s="1"/>
      <c r="CD172" s="1"/>
      <c r="CE172" s="1"/>
      <c r="CF172" s="1"/>
      <c r="CG172" s="1"/>
      <c r="CH172"/>
      <c r="CI172"/>
      <c r="CJ172"/>
      <c r="CK172"/>
      <c r="CL172"/>
    </row>
    <row r="173" spans="2:91" ht="26.4" x14ac:dyDescent="0.25">
      <c r="B173" s="1" t="s">
        <v>159</v>
      </c>
      <c r="C173" s="1">
        <v>89.247311827956992</v>
      </c>
      <c r="D173" s="1">
        <v>89.247311827956992</v>
      </c>
      <c r="E173" s="362">
        <v>95.6989247311828</v>
      </c>
      <c r="F173" s="362"/>
      <c r="G173" s="7">
        <v>508.60215053763437</v>
      </c>
      <c r="H173" s="7"/>
      <c r="I173" s="7"/>
      <c r="J173" s="7"/>
      <c r="R173" s="1">
        <v>76.652091591095456</v>
      </c>
      <c r="S173" s="508" t="s">
        <v>62</v>
      </c>
      <c r="T173" s="1">
        <v>217</v>
      </c>
      <c r="V173" s="1">
        <v>435</v>
      </c>
      <c r="W173" s="7"/>
      <c r="AG173" s="299"/>
      <c r="AH173" s="299"/>
      <c r="AI173" s="299"/>
      <c r="AJ173" s="299"/>
      <c r="BV173" s="6"/>
      <c r="BW173" s="6"/>
      <c r="BX173" s="6"/>
      <c r="BY173" s="6"/>
      <c r="BZ173" s="6"/>
      <c r="CA173" s="6"/>
      <c r="CB173" s="1"/>
      <c r="CC173" s="1"/>
      <c r="CD173" s="1"/>
      <c r="CE173" s="1"/>
      <c r="CF173" s="1"/>
      <c r="CG173"/>
      <c r="CH173"/>
      <c r="CI173"/>
      <c r="CJ173"/>
      <c r="CK173"/>
      <c r="CL173"/>
    </row>
    <row r="174" spans="2:91" x14ac:dyDescent="0.2">
      <c r="C174">
        <v>77.08</v>
      </c>
      <c r="D174">
        <v>77.08</v>
      </c>
      <c r="E174" s="1">
        <v>214.4</v>
      </c>
      <c r="G174" s="1">
        <v>493</v>
      </c>
      <c r="H174" s="1">
        <v>327.72680000000003</v>
      </c>
      <c r="I174" s="1">
        <v>327.72680000000003</v>
      </c>
      <c r="J174" s="7"/>
      <c r="M174"/>
      <c r="N174"/>
      <c r="O174"/>
      <c r="P174"/>
      <c r="Q174"/>
      <c r="R174">
        <v>77.82116666666667</v>
      </c>
      <c r="S174" s="1">
        <v>82.781427576781439</v>
      </c>
      <c r="AF174" s="299"/>
      <c r="AG174" s="299"/>
      <c r="AH174" s="299"/>
      <c r="AI174" s="299"/>
      <c r="AL174"/>
      <c r="AM174"/>
      <c r="AN174"/>
      <c r="AO174"/>
      <c r="BY174" s="6"/>
      <c r="BZ174" s="6"/>
      <c r="CA174" s="6"/>
      <c r="CE174" s="1"/>
      <c r="CF174" s="1"/>
      <c r="CG174" s="1"/>
      <c r="CJ174"/>
      <c r="CK174"/>
      <c r="CL174"/>
    </row>
    <row r="175" spans="2:91" x14ac:dyDescent="0.2">
      <c r="B175" t="s">
        <v>129</v>
      </c>
      <c r="C175" s="1">
        <v>74</v>
      </c>
      <c r="D175" s="1">
        <v>76.960000000000008</v>
      </c>
      <c r="E175" s="1">
        <v>175.6</v>
      </c>
      <c r="G175" s="1">
        <v>459</v>
      </c>
      <c r="H175" s="1">
        <v>345</v>
      </c>
      <c r="I175" s="1">
        <v>345</v>
      </c>
      <c r="J175" s="7"/>
      <c r="K175"/>
      <c r="L175"/>
      <c r="R175" s="1">
        <v>78.81</v>
      </c>
      <c r="S175">
        <v>91.320333333333338</v>
      </c>
      <c r="AF175" s="299"/>
      <c r="AG175" s="299"/>
      <c r="AH175" s="299"/>
      <c r="AI175" s="299"/>
      <c r="AK175" s="299"/>
    </row>
    <row r="176" spans="2:91" x14ac:dyDescent="0.2">
      <c r="S176" s="1">
        <v>95.5</v>
      </c>
      <c r="V176" s="515"/>
      <c r="AD176" s="299"/>
      <c r="AE176" s="483"/>
      <c r="AF176" s="483"/>
      <c r="AG176" s="299"/>
      <c r="AH176" s="299"/>
      <c r="AI176" s="299"/>
      <c r="CH176" s="6"/>
      <c r="CM176" s="1"/>
    </row>
    <row r="177" spans="2:91" x14ac:dyDescent="0.2">
      <c r="AF177" s="299"/>
      <c r="AG177" s="299"/>
      <c r="AH177" s="299"/>
      <c r="AI177" s="299"/>
      <c r="CH177" s="6"/>
      <c r="CM177" s="1"/>
    </row>
    <row r="178" spans="2:91" x14ac:dyDescent="0.2">
      <c r="G178" s="515"/>
      <c r="T178" s="1">
        <v>278.2</v>
      </c>
      <c r="V178" s="1">
        <v>475.07999999999993</v>
      </c>
      <c r="AF178" s="299"/>
      <c r="AG178" s="299"/>
      <c r="AH178" s="299"/>
      <c r="AI178" s="299"/>
      <c r="AJ178" s="1"/>
      <c r="BZ178" s="6"/>
      <c r="CA178" s="6"/>
      <c r="CF178" s="1"/>
      <c r="CG178" s="1"/>
      <c r="CK178"/>
      <c r="CL178"/>
    </row>
    <row r="179" spans="2:91" ht="15" thickBot="1" x14ac:dyDescent="0.25">
      <c r="AF179" s="299"/>
      <c r="AG179" s="299"/>
      <c r="AH179" s="299"/>
      <c r="AI179" s="299"/>
      <c r="CH179" s="6"/>
      <c r="CM179" s="1"/>
    </row>
    <row r="180" spans="2:91" x14ac:dyDescent="0.2">
      <c r="B180" s="1" t="s">
        <v>113</v>
      </c>
      <c r="C180" s="1">
        <v>72.759999999999991</v>
      </c>
      <c r="D180" s="1">
        <v>77.039999999999992</v>
      </c>
      <c r="E180" s="1">
        <v>278.2</v>
      </c>
      <c r="G180" s="1">
        <v>475.07999999999993</v>
      </c>
      <c r="H180" s="1">
        <v>348.82</v>
      </c>
      <c r="R180" s="1">
        <v>72.759999999999991</v>
      </c>
      <c r="AF180" s="299"/>
      <c r="AG180" s="299"/>
      <c r="AH180" s="299"/>
      <c r="AI180" s="299"/>
      <c r="AP180" s="1016" t="s">
        <v>10</v>
      </c>
      <c r="AQ180" s="964"/>
      <c r="AR180" s="964"/>
      <c r="AS180" s="964"/>
      <c r="AT180" s="964"/>
      <c r="AU180" s="964"/>
      <c r="AV180" s="965"/>
      <c r="CH180" s="6"/>
      <c r="CM180" s="1"/>
    </row>
    <row r="181" spans="2:91" ht="26.4" x14ac:dyDescent="0.2">
      <c r="S181" s="1">
        <v>77.039999999999992</v>
      </c>
      <c r="AF181" s="299"/>
      <c r="AG181" s="299"/>
      <c r="AH181" s="299"/>
      <c r="AI181" s="299"/>
      <c r="AP181" s="573" t="s">
        <v>62</v>
      </c>
      <c r="AQ181" s="605">
        <v>44733</v>
      </c>
      <c r="AR181" s="794" t="s">
        <v>64</v>
      </c>
      <c r="AS181" s="793" t="s">
        <v>100</v>
      </c>
      <c r="AT181" s="574" t="s">
        <v>66</v>
      </c>
      <c r="BZ181" s="6"/>
      <c r="CA181" s="6"/>
      <c r="CG181" s="1"/>
      <c r="CL181"/>
    </row>
    <row r="182" spans="2:91" ht="15" thickBot="1" x14ac:dyDescent="0.25">
      <c r="AF182" s="299"/>
      <c r="AG182" s="299"/>
      <c r="AH182" s="299"/>
      <c r="AI182" s="299"/>
      <c r="AP182" s="576">
        <f>$L182</f>
        <v>0</v>
      </c>
      <c r="AQ182" s="493">
        <v>44733</v>
      </c>
      <c r="AR182" s="493">
        <v>44753</v>
      </c>
      <c r="AS182" s="575">
        <v>44766</v>
      </c>
      <c r="AT182" s="588" t="s">
        <v>66</v>
      </c>
      <c r="BC182"/>
      <c r="BD182"/>
      <c r="BE182"/>
      <c r="BF182"/>
      <c r="BG182"/>
      <c r="BH182"/>
      <c r="BI182"/>
      <c r="BZ182" s="6"/>
      <c r="CA182" s="6"/>
      <c r="CG182" s="1"/>
      <c r="CL182"/>
    </row>
    <row r="183" spans="2:91" ht="17.399999999999999" thickTop="1" thickBot="1" x14ac:dyDescent="0.25">
      <c r="AF183" s="299"/>
      <c r="AG183" s="299"/>
      <c r="AH183" s="299"/>
      <c r="AI183" s="299"/>
      <c r="AO183" s="1" t="s">
        <v>156</v>
      </c>
      <c r="AP183" s="307"/>
      <c r="AQ183" s="308">
        <v>4.3</v>
      </c>
      <c r="AR183" s="308">
        <v>4.4000000000000004</v>
      </c>
      <c r="AS183" s="311"/>
      <c r="AT183" s="306"/>
      <c r="BZ183" s="6"/>
      <c r="CA183" s="6"/>
      <c r="CG183" s="1"/>
      <c r="CL183"/>
    </row>
    <row r="184" spans="2:91" ht="16.8" thickBot="1" x14ac:dyDescent="0.25">
      <c r="AF184" s="299"/>
      <c r="AG184" s="299"/>
      <c r="AH184" s="299"/>
      <c r="AI184" s="299"/>
      <c r="AO184" s="1" t="s">
        <v>156</v>
      </c>
      <c r="AP184" s="433" t="e">
        <f t="shared" ref="AP184:AR184" si="58">AVERAGE(AP183:AP183)</f>
        <v>#DIV/0!</v>
      </c>
      <c r="AQ184" s="434">
        <f t="shared" si="58"/>
        <v>4.3</v>
      </c>
      <c r="AR184" s="434">
        <f t="shared" si="58"/>
        <v>4.4000000000000004</v>
      </c>
      <c r="AS184" s="434"/>
      <c r="AT184" s="432"/>
      <c r="BZ184" s="6"/>
      <c r="CA184" s="6"/>
      <c r="CG184" s="1"/>
      <c r="CL184"/>
    </row>
    <row r="185" spans="2:91" ht="16.8" thickBot="1" x14ac:dyDescent="0.25">
      <c r="AF185" s="299"/>
      <c r="AG185" s="299"/>
      <c r="AH185" s="299"/>
      <c r="AI185" s="299"/>
      <c r="AP185" s="307" t="e">
        <v>#DIV/0!</v>
      </c>
      <c r="AQ185" s="308"/>
      <c r="AR185" s="308">
        <v>4.5</v>
      </c>
      <c r="AS185" s="311">
        <v>4.2</v>
      </c>
      <c r="AT185" s="306">
        <v>4.3</v>
      </c>
      <c r="BZ185" s="6"/>
      <c r="CA185" s="6"/>
      <c r="CF185" s="1"/>
      <c r="CG185" s="1"/>
      <c r="CK185"/>
      <c r="CL185"/>
    </row>
    <row r="186" spans="2:91" ht="27" thickBot="1" x14ac:dyDescent="0.25">
      <c r="T186" s="226" t="s">
        <v>63</v>
      </c>
      <c r="U186" s="226"/>
      <c r="V186" s="226" t="s">
        <v>64</v>
      </c>
      <c r="AF186" s="299"/>
      <c r="AG186" s="299"/>
      <c r="AH186" s="299"/>
      <c r="AI186" s="299"/>
      <c r="AO186" s="1" t="s">
        <v>153</v>
      </c>
      <c r="AP186" s="148" t="s">
        <v>91</v>
      </c>
      <c r="AQ186" s="50">
        <v>4.4000000000000004</v>
      </c>
      <c r="AR186" s="50">
        <v>4.3</v>
      </c>
      <c r="AS186" s="51">
        <v>4.3</v>
      </c>
      <c r="AT186" s="46">
        <v>4.3</v>
      </c>
      <c r="BZ186" s="6"/>
      <c r="CA186" s="6"/>
      <c r="CF186" s="1"/>
      <c r="CG186" s="1"/>
      <c r="CK186"/>
      <c r="CL186"/>
    </row>
    <row r="187" spans="2:91" x14ac:dyDescent="0.2">
      <c r="T187" s="1">
        <v>40.283333333333331</v>
      </c>
      <c r="V187" s="505">
        <v>74.5</v>
      </c>
      <c r="AF187" s="299"/>
      <c r="AG187" s="299"/>
      <c r="AH187" s="299"/>
      <c r="AI187" s="299"/>
    </row>
    <row r="188" spans="2:91" x14ac:dyDescent="0.2">
      <c r="R188" s="1" t="s">
        <v>112</v>
      </c>
      <c r="T188">
        <v>36.299999999999997</v>
      </c>
      <c r="U188"/>
      <c r="V188" s="1">
        <v>72.7</v>
      </c>
      <c r="AF188" s="299"/>
      <c r="AG188" s="299"/>
      <c r="AH188" s="299"/>
      <c r="AI188" s="299"/>
    </row>
    <row r="189" spans="2:91" ht="26.4" x14ac:dyDescent="0.2">
      <c r="R189" s="1">
        <v>15.291666666666666</v>
      </c>
      <c r="S189" s="516" t="s">
        <v>62</v>
      </c>
      <c r="T189" s="1">
        <v>35.700000000000003</v>
      </c>
      <c r="V189" s="1">
        <v>72.2</v>
      </c>
      <c r="AF189" s="299"/>
      <c r="AG189" s="299"/>
      <c r="AH189" s="299"/>
      <c r="AI189" s="299"/>
    </row>
    <row r="190" spans="2:91" x14ac:dyDescent="0.2">
      <c r="R190" s="1">
        <v>13.592857142857143</v>
      </c>
      <c r="S190" s="1">
        <v>21.483333333333334</v>
      </c>
      <c r="AF190" s="299"/>
      <c r="AG190" s="299"/>
      <c r="AH190" s="299"/>
      <c r="AI190" s="299"/>
    </row>
    <row r="191" spans="2:91" x14ac:dyDescent="0.2">
      <c r="R191">
        <v>15</v>
      </c>
      <c r="S191">
        <v>21.7</v>
      </c>
      <c r="AF191" s="299"/>
      <c r="AG191" s="299"/>
      <c r="AH191" s="299"/>
      <c r="AI191" s="299"/>
    </row>
    <row r="192" spans="2:91" x14ac:dyDescent="0.2">
      <c r="S192" s="1">
        <v>19.8</v>
      </c>
      <c r="AF192" s="299"/>
      <c r="AG192" s="299"/>
      <c r="AH192" s="299"/>
      <c r="AI192" s="299"/>
    </row>
    <row r="193" spans="13:39" x14ac:dyDescent="0.2">
      <c r="AF193" s="299"/>
      <c r="AG193" s="299"/>
      <c r="AH193" s="299"/>
      <c r="AI193" s="299"/>
    </row>
    <row r="194" spans="13:39" x14ac:dyDescent="0.2">
      <c r="AF194" s="299"/>
      <c r="AG194" s="299"/>
      <c r="AH194" s="299"/>
      <c r="AI194" s="299"/>
    </row>
    <row r="195" spans="13:39" x14ac:dyDescent="0.2">
      <c r="AF195" s="299"/>
      <c r="AG195" s="299"/>
      <c r="AH195" s="299"/>
      <c r="AI195" s="299"/>
    </row>
    <row r="196" spans="13:39" x14ac:dyDescent="0.2">
      <c r="M196" s="1">
        <v>784</v>
      </c>
      <c r="AF196" s="299"/>
      <c r="AG196" s="299"/>
      <c r="AH196" s="299"/>
      <c r="AI196" s="299"/>
    </row>
    <row r="197" spans="13:39" x14ac:dyDescent="0.2">
      <c r="AF197" s="299"/>
      <c r="AG197" s="299"/>
      <c r="AH197" s="299"/>
      <c r="AI197" s="299"/>
    </row>
    <row r="198" spans="13:39" x14ac:dyDescent="0.2">
      <c r="AF198" s="299"/>
      <c r="AG198" s="299"/>
      <c r="AH198" s="299"/>
      <c r="AI198" s="299"/>
    </row>
    <row r="199" spans="13:39" x14ac:dyDescent="0.2">
      <c r="AF199" s="299"/>
      <c r="AG199" s="299"/>
      <c r="AH199" s="299"/>
      <c r="AI199" s="299"/>
    </row>
    <row r="200" spans="13:39" x14ac:dyDescent="0.2">
      <c r="AF200" s="299"/>
      <c r="AG200" s="299"/>
      <c r="AH200" s="299"/>
      <c r="AI200" s="299"/>
    </row>
    <row r="201" spans="13:39" ht="15" thickBot="1" x14ac:dyDescent="0.25">
      <c r="AF201" s="299"/>
      <c r="AG201" s="299"/>
      <c r="AH201" s="299"/>
      <c r="AI201" s="299"/>
    </row>
    <row r="202" spans="13:39" x14ac:dyDescent="0.2">
      <c r="AF202" s="299"/>
      <c r="AG202" s="734" t="s">
        <v>10</v>
      </c>
      <c r="AH202" s="512"/>
      <c r="AI202" s="512"/>
    </row>
    <row r="203" spans="13:39" ht="26.4" x14ac:dyDescent="0.2">
      <c r="AF203" s="299"/>
      <c r="AG203" s="573" t="s">
        <v>62</v>
      </c>
      <c r="AH203" s="942"/>
      <c r="AI203" s="942"/>
    </row>
    <row r="204" spans="13:39" ht="15" thickBot="1" x14ac:dyDescent="0.25">
      <c r="AF204" s="299"/>
      <c r="AG204" s="576">
        <f>$L207</f>
        <v>0</v>
      </c>
      <c r="AH204" s="395"/>
      <c r="AI204" s="395"/>
    </row>
    <row r="205" spans="13:39" ht="17.399999999999999" thickTop="1" thickBot="1" x14ac:dyDescent="0.25">
      <c r="AG205" s="307" t="s">
        <v>91</v>
      </c>
      <c r="AH205" s="364"/>
      <c r="AI205" s="364"/>
      <c r="AJ205" s="735"/>
      <c r="AK205" s="735"/>
      <c r="AL205" s="736"/>
      <c r="AM205" s="512"/>
    </row>
    <row r="206" spans="13:39" ht="16.8" thickBot="1" x14ac:dyDescent="0.25">
      <c r="AE206" s="1" t="s">
        <v>111</v>
      </c>
      <c r="AG206" s="433" t="e">
        <f t="shared" ref="AG206:AL209" si="59">AVERAGE(AG205:AG205)</f>
        <v>#DIV/0!</v>
      </c>
      <c r="AH206" s="943"/>
      <c r="AI206" s="943"/>
      <c r="AJ206" s="605">
        <v>44368</v>
      </c>
      <c r="AK206" s="606">
        <v>44389</v>
      </c>
      <c r="AL206" s="574" t="s">
        <v>66</v>
      </c>
      <c r="AM206" s="942"/>
    </row>
    <row r="207" spans="13:39" ht="16.8" thickBot="1" x14ac:dyDescent="0.25">
      <c r="AE207" s="1" t="s">
        <v>159</v>
      </c>
      <c r="AG207" s="307" t="e">
        <v>#DIV/0!</v>
      </c>
      <c r="AH207" s="364"/>
      <c r="AI207" s="364"/>
      <c r="AJ207" s="493">
        <v>44368</v>
      </c>
      <c r="AK207" s="493" t="e">
        <f>#REF!</f>
        <v>#REF!</v>
      </c>
      <c r="AL207" s="588">
        <f>$P207</f>
        <v>0</v>
      </c>
      <c r="AM207" s="395"/>
    </row>
    <row r="208" spans="13:39" ht="16.8" thickBot="1" x14ac:dyDescent="0.25">
      <c r="AE208" s="299"/>
      <c r="AF208" s="483"/>
      <c r="AG208" s="307" t="s">
        <v>91</v>
      </c>
      <c r="AH208" s="313"/>
      <c r="AI208" s="313"/>
      <c r="AJ208" s="308">
        <v>4.4000000000000004</v>
      </c>
      <c r="AK208" s="308">
        <v>4.5</v>
      </c>
      <c r="AL208" s="306"/>
      <c r="AM208" s="364"/>
    </row>
    <row r="209" spans="18:90" ht="16.8" thickBot="1" x14ac:dyDescent="0.25">
      <c r="T209" s="1">
        <v>9.3666666666666671</v>
      </c>
      <c r="V209" s="1">
        <v>12.4</v>
      </c>
      <c r="AE209" s="299" t="s">
        <v>131</v>
      </c>
      <c r="AF209" s="483"/>
      <c r="AG209" s="483"/>
      <c r="AH209" s="483"/>
      <c r="AI209" s="483"/>
      <c r="AJ209" s="434">
        <f t="shared" si="59"/>
        <v>4.4000000000000004</v>
      </c>
      <c r="AK209" s="434">
        <f t="shared" si="59"/>
        <v>4.5</v>
      </c>
      <c r="AL209" s="432" t="e">
        <f t="shared" si="59"/>
        <v>#DIV/0!</v>
      </c>
      <c r="AM209" s="943"/>
    </row>
    <row r="210" spans="18:90" ht="16.8" thickBot="1" x14ac:dyDescent="0.25">
      <c r="T210" s="1">
        <v>8.8000000000000007</v>
      </c>
      <c r="V210" s="1">
        <v>11.9</v>
      </c>
      <c r="AF210" s="483"/>
      <c r="AG210" s="483"/>
      <c r="AH210" s="483"/>
      <c r="AI210" s="483"/>
      <c r="AJ210" s="308">
        <v>4.5</v>
      </c>
      <c r="AK210" s="308">
        <v>4.2</v>
      </c>
      <c r="AL210" s="306">
        <v>4.5</v>
      </c>
      <c r="AM210" s="364"/>
      <c r="BZ210" s="6"/>
      <c r="CA210" s="6"/>
      <c r="CF210" s="1"/>
      <c r="CG210" s="1"/>
      <c r="CK210"/>
      <c r="CL210"/>
    </row>
    <row r="211" spans="18:90" ht="16.8" thickBot="1" x14ac:dyDescent="0.25">
      <c r="R211" s="1">
        <v>2.4833333333333334</v>
      </c>
      <c r="T211" s="1">
        <v>8.1</v>
      </c>
      <c r="V211" s="1">
        <v>11.9</v>
      </c>
      <c r="AF211" s="483"/>
      <c r="AJ211" s="308">
        <v>4.4000000000000004</v>
      </c>
      <c r="AK211" s="308">
        <v>4.2</v>
      </c>
      <c r="AL211" s="349">
        <v>4.4000000000000004</v>
      </c>
      <c r="AM211" s="364"/>
      <c r="BZ211" s="6"/>
      <c r="CA211" s="6"/>
      <c r="CF211" s="1"/>
      <c r="CG211" s="1"/>
      <c r="CK211"/>
      <c r="CL211"/>
    </row>
    <row r="212" spans="18:90" x14ac:dyDescent="0.2">
      <c r="R212" s="1">
        <v>2.4857142857142853</v>
      </c>
      <c r="S212" s="1">
        <v>4.4333333333333336</v>
      </c>
      <c r="AJ212" s="1"/>
      <c r="BZ212" s="6"/>
      <c r="CA212" s="6"/>
      <c r="CF212" s="1"/>
      <c r="CG212" s="1"/>
      <c r="CK212"/>
      <c r="CL212"/>
    </row>
    <row r="213" spans="18:90" x14ac:dyDescent="0.2">
      <c r="R213" s="1">
        <v>2.8</v>
      </c>
      <c r="S213" s="1">
        <v>5.3</v>
      </c>
      <c r="AJ213" s="1"/>
      <c r="BZ213" s="6"/>
      <c r="CA213" s="6"/>
      <c r="CF213" s="1"/>
      <c r="CG213" s="1"/>
      <c r="CK213"/>
      <c r="CL213"/>
    </row>
    <row r="214" spans="18:90" x14ac:dyDescent="0.2">
      <c r="S214" s="1">
        <v>4.2</v>
      </c>
    </row>
  </sheetData>
  <mergeCells count="117">
    <mergeCell ref="AP180:AV180"/>
    <mergeCell ref="B33:B37"/>
    <mergeCell ref="E40:E41"/>
    <mergeCell ref="J40:K40"/>
    <mergeCell ref="X40:X42"/>
    <mergeCell ref="AR2:AV2"/>
    <mergeCell ref="B7:B18"/>
    <mergeCell ref="C14:D14"/>
    <mergeCell ref="C15:D15"/>
    <mergeCell ref="AU4:AU6"/>
    <mergeCell ref="AV4:AV6"/>
    <mergeCell ref="AU30:AU32"/>
    <mergeCell ref="AV30:AV32"/>
    <mergeCell ref="AR40:AR42"/>
    <mergeCell ref="AS40:AS42"/>
    <mergeCell ref="AL20:AP20"/>
    <mergeCell ref="AT54:AT56"/>
    <mergeCell ref="AU54:AU56"/>
    <mergeCell ref="AV54:AV56"/>
    <mergeCell ref="R55:R56"/>
    <mergeCell ref="W55:W56"/>
    <mergeCell ref="B23:B28"/>
    <mergeCell ref="E30:E31"/>
    <mergeCell ref="J30:K30"/>
    <mergeCell ref="BD30:BJ30"/>
    <mergeCell ref="BD4:BJ4"/>
    <mergeCell ref="R5:R6"/>
    <mergeCell ref="W5:W6"/>
    <mergeCell ref="Y5:Y6"/>
    <mergeCell ref="AD5:AD6"/>
    <mergeCell ref="E4:E5"/>
    <mergeCell ref="J4:K4"/>
    <mergeCell ref="X4:X6"/>
    <mergeCell ref="AR4:AR6"/>
    <mergeCell ref="AS4:AS6"/>
    <mergeCell ref="AT4:AT6"/>
    <mergeCell ref="AE5:AE6"/>
    <mergeCell ref="AW4:BB5"/>
    <mergeCell ref="AL4:AP4"/>
    <mergeCell ref="R21:R22"/>
    <mergeCell ref="W21:W22"/>
    <mergeCell ref="Y21:Y22"/>
    <mergeCell ref="E20:E21"/>
    <mergeCell ref="J20:K20"/>
    <mergeCell ref="X20:X22"/>
    <mergeCell ref="BT5:BU5"/>
    <mergeCell ref="BV5:BW5"/>
    <mergeCell ref="AR20:AR22"/>
    <mergeCell ref="AS20:AS22"/>
    <mergeCell ref="AT20:AT22"/>
    <mergeCell ref="AU20:AU22"/>
    <mergeCell ref="AV20:AV22"/>
    <mergeCell ref="BD20:BJ20"/>
    <mergeCell ref="AD21:AD22"/>
    <mergeCell ref="AE21:AE22"/>
    <mergeCell ref="AW20:BB21"/>
    <mergeCell ref="AE20:AK20"/>
    <mergeCell ref="AT40:AT42"/>
    <mergeCell ref="AU40:AU42"/>
    <mergeCell ref="AV40:AV42"/>
    <mergeCell ref="R41:R42"/>
    <mergeCell ref="W41:W42"/>
    <mergeCell ref="Y41:Y42"/>
    <mergeCell ref="AD41:AD42"/>
    <mergeCell ref="AE41:AE42"/>
    <mergeCell ref="R31:R32"/>
    <mergeCell ref="W31:W32"/>
    <mergeCell ref="Y31:Y32"/>
    <mergeCell ref="AD31:AD32"/>
    <mergeCell ref="AE31:AE32"/>
    <mergeCell ref="X30:X32"/>
    <mergeCell ref="AR30:AR32"/>
    <mergeCell ref="AS30:AS32"/>
    <mergeCell ref="AT30:AT32"/>
    <mergeCell ref="B43:B52"/>
    <mergeCell ref="E54:E55"/>
    <mergeCell ref="J54:K54"/>
    <mergeCell ref="X54:X56"/>
    <mergeCell ref="AR54:AR56"/>
    <mergeCell ref="AS54:AS56"/>
    <mergeCell ref="B57:B61"/>
    <mergeCell ref="E62:E63"/>
    <mergeCell ref="J62:K62"/>
    <mergeCell ref="X62:X64"/>
    <mergeCell ref="AR62:AR64"/>
    <mergeCell ref="AS62:AS64"/>
    <mergeCell ref="AD63:AD64"/>
    <mergeCell ref="AE63:AE64"/>
    <mergeCell ref="Y55:Y56"/>
    <mergeCell ref="AD55:AD56"/>
    <mergeCell ref="AE55:AE56"/>
    <mergeCell ref="BD137:BJ137"/>
    <mergeCell ref="BD62:BJ62"/>
    <mergeCell ref="R63:R64"/>
    <mergeCell ref="W63:W64"/>
    <mergeCell ref="Y63:Y64"/>
    <mergeCell ref="AS137:AS139"/>
    <mergeCell ref="AT137:AT139"/>
    <mergeCell ref="AU137:AU139"/>
    <mergeCell ref="AV137:AV139"/>
    <mergeCell ref="R138:R139"/>
    <mergeCell ref="W136:W137"/>
    <mergeCell ref="Y136:Y137"/>
    <mergeCell ref="AD136:AD137"/>
    <mergeCell ref="AE136:AE137"/>
    <mergeCell ref="AW62:BB63"/>
    <mergeCell ref="AW137:BB138"/>
    <mergeCell ref="E137:E138"/>
    <mergeCell ref="J137:K137"/>
    <mergeCell ref="X135:X137"/>
    <mergeCell ref="AR137:AR139"/>
    <mergeCell ref="B65:B68"/>
    <mergeCell ref="AT62:AT64"/>
    <mergeCell ref="AU62:AU64"/>
    <mergeCell ref="AV62:AV64"/>
    <mergeCell ref="AL62:AP62"/>
    <mergeCell ref="AL137:AP137"/>
  </mergeCells>
  <phoneticPr fontId="2"/>
  <conditionalFormatting sqref="AR7:AT16">
    <cfRule type="cellIs" dxfId="0" priority="1" operator="greaterThan">
      <formula>TODAY()</formula>
    </cfRule>
  </conditionalFormatting>
  <pageMargins left="0.51181102362204722" right="0.11811023622047245" top="0.35433070866141736" bottom="0.15748031496062992" header="0.31496062992125984" footer="0.31496062992125984"/>
  <pageSetup paperSize="8"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</vt:lpstr>
      <vt:lpstr>'R5'!Print_Area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　香織</dc:creator>
  <cp:lastModifiedBy>富山県</cp:lastModifiedBy>
  <cp:lastPrinted>2023-07-14T05:20:59Z</cp:lastPrinted>
  <dcterms:created xsi:type="dcterms:W3CDTF">2022-06-03T04:35:10Z</dcterms:created>
  <dcterms:modified xsi:type="dcterms:W3CDTF">2023-07-14T05:37:18Z</dcterms:modified>
</cp:coreProperties>
</file>